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PROJEKCE\ZAKÁZKY\2022\PRO22105 FVE NEMOCNICE F-M ŘÍZENÍ\ROZPOČET\"/>
    </mc:Choice>
  </mc:AlternateContent>
  <bookViews>
    <workbookView xWindow="0" yWindow="0" windowWidth="0" windowHeight="0"/>
  </bookViews>
  <sheets>
    <sheet name="Rekapitulace stavby" sheetId="1" r:id="rId1"/>
    <sheet name="PRO22105 - ŘÍZENÍ FOTOVO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'PRO22105 - ŘÍZENÍ FOTOVOL...'!$C$119:$K$162</definedName>
    <definedName name="_xlnm.Print_Area" localSheetId="1">'PRO22105 - ŘÍZENÍ FOTOVOL...'!$C$4:$J$76,'PRO22105 - ŘÍZENÍ FOTOVOL...'!$C$82:$J$103,'PRO22105 - ŘÍZENÍ FOTOVOL...'!$C$109:$K$162</definedName>
    <definedName name="_xlnm.Print_Titles" localSheetId="1">'PRO22105 - ŘÍZENÍ FOTOVOL...'!$119:$119</definedName>
  </definedNames>
  <calcPr/>
</workbook>
</file>

<file path=xl/calcChain.xml><?xml version="1.0" encoding="utf-8"?>
<calcChain xmlns="http://schemas.openxmlformats.org/spreadsheetml/2006/main">
  <c i="2" l="1" r="P153"/>
  <c r="P152"/>
  <c r="J35"/>
  <c r="J34"/>
  <c i="1" r="AY95"/>
  <c i="2" r="J33"/>
  <c i="1" r="AX95"/>
  <c i="2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0"/>
  <c r="J89"/>
  <c r="F89"/>
  <c r="F87"/>
  <c r="E85"/>
  <c r="J16"/>
  <c r="E16"/>
  <c r="F117"/>
  <c r="J15"/>
  <c r="J10"/>
  <c r="J114"/>
  <c i="1" r="L90"/>
  <c r="AM90"/>
  <c r="AM89"/>
  <c r="L89"/>
  <c r="AM87"/>
  <c r="L87"/>
  <c r="L85"/>
  <c r="L84"/>
  <c i="2" r="J162"/>
  <c r="J161"/>
  <c r="J160"/>
  <c r="J158"/>
  <c r="BK162"/>
  <c r="BK158"/>
  <c r="BK156"/>
  <c r="J156"/>
  <c r="BK155"/>
  <c r="BK154"/>
  <c r="J151"/>
  <c r="BK150"/>
  <c r="J149"/>
  <c r="J147"/>
  <c r="BK146"/>
  <c r="J142"/>
  <c r="BK140"/>
  <c r="BK139"/>
  <c r="J132"/>
  <c r="BK131"/>
  <c r="BK123"/>
  <c r="J159"/>
  <c r="J145"/>
  <c r="BK144"/>
  <c r="J141"/>
  <c r="BK161"/>
  <c r="J157"/>
  <c r="BK160"/>
  <c r="BK159"/>
  <c r="BK157"/>
  <c r="BK145"/>
  <c r="BK143"/>
  <c r="BK142"/>
  <c r="BK141"/>
  <c r="BK138"/>
  <c r="J135"/>
  <c r="BK126"/>
  <c r="J124"/>
  <c r="J139"/>
  <c r="J137"/>
  <c r="BK132"/>
  <c r="J125"/>
  <c r="BK137"/>
  <c r="J130"/>
  <c r="J128"/>
  <c r="BK124"/>
  <c r="J123"/>
  <c r="J155"/>
  <c r="BK151"/>
  <c r="J150"/>
  <c r="BK149"/>
  <c r="BK147"/>
  <c r="J146"/>
  <c r="J144"/>
  <c r="J140"/>
  <c r="J138"/>
  <c r="BK135"/>
  <c r="BK134"/>
  <c r="J131"/>
  <c r="BK129"/>
  <c r="BK128"/>
  <c r="BK125"/>
  <c i="1" r="AS94"/>
  <c i="2" r="J154"/>
  <c r="J143"/>
  <c r="J134"/>
  <c r="BK130"/>
  <c r="J129"/>
  <c r="J126"/>
  <c l="1" r="R122"/>
  <c r="R127"/>
  <c r="R133"/>
  <c r="BK148"/>
  <c r="J148"/>
  <c r="J100"/>
  <c r="R136"/>
  <c r="P127"/>
  <c r="BK136"/>
  <c r="J136"/>
  <c r="J99"/>
  <c r="BK153"/>
  <c r="J153"/>
  <c r="J102"/>
  <c r="P122"/>
  <c r="T127"/>
  <c r="T133"/>
  <c r="P148"/>
  <c r="T122"/>
  <c r="BK133"/>
  <c r="J133"/>
  <c r="J98"/>
  <c r="P136"/>
  <c r="T148"/>
  <c r="R153"/>
  <c r="R152"/>
  <c r="BK122"/>
  <c r="J122"/>
  <c r="J96"/>
  <c r="BK127"/>
  <c r="J127"/>
  <c r="J97"/>
  <c r="P133"/>
  <c r="T136"/>
  <c r="R148"/>
  <c r="T153"/>
  <c r="T152"/>
  <c r="F90"/>
  <c r="BE132"/>
  <c r="BE142"/>
  <c r="BE146"/>
  <c r="BE147"/>
  <c r="BE150"/>
  <c r="BE124"/>
  <c r="BE137"/>
  <c r="BE139"/>
  <c r="BE143"/>
  <c r="J87"/>
  <c r="BE135"/>
  <c r="BE131"/>
  <c r="BE125"/>
  <c r="BE129"/>
  <c r="BE134"/>
  <c r="BE151"/>
  <c r="BE158"/>
  <c r="BE162"/>
  <c r="BE159"/>
  <c r="BE160"/>
  <c r="BE140"/>
  <c r="BE130"/>
  <c r="BE138"/>
  <c r="BE141"/>
  <c r="BE144"/>
  <c r="BE145"/>
  <c r="BE149"/>
  <c r="BE154"/>
  <c r="BE155"/>
  <c r="BE156"/>
  <c r="BE157"/>
  <c r="BE161"/>
  <c r="BE123"/>
  <c r="BE126"/>
  <c r="BE128"/>
  <c r="F33"/>
  <c i="1" r="BB95"/>
  <c r="BB94"/>
  <c r="AX94"/>
  <c i="2" r="J32"/>
  <c i="1" r="AW95"/>
  <c i="2" r="F35"/>
  <c i="1" r="BD95"/>
  <c r="BD94"/>
  <c r="W33"/>
  <c i="2" r="F34"/>
  <c i="1" r="BC95"/>
  <c r="BC94"/>
  <c r="W32"/>
  <c i="2" r="F32"/>
  <c i="1" r="BA95"/>
  <c r="BA94"/>
  <c r="W30"/>
  <c i="2" l="1" r="R121"/>
  <c r="R120"/>
  <c r="T121"/>
  <c r="T120"/>
  <c r="P121"/>
  <c r="P120"/>
  <c i="1" r="AU95"/>
  <c i="2" r="BK152"/>
  <c r="J152"/>
  <c r="J101"/>
  <c r="BK121"/>
  <c r="J121"/>
  <c r="J95"/>
  <c i="1" r="AY94"/>
  <c r="AW94"/>
  <c r="AK30"/>
  <c r="AU94"/>
  <c i="2" r="F31"/>
  <c i="1" r="AZ95"/>
  <c r="AZ94"/>
  <c r="AV94"/>
  <c r="AK29"/>
  <c r="W31"/>
  <c i="2" r="J31"/>
  <c i="1" r="AV95"/>
  <c r="AT95"/>
  <c i="2" l="1" r="BK120"/>
  <c r="J120"/>
  <c r="J94"/>
  <c i="1" r="AT94"/>
  <c r="W29"/>
  <c i="2" l="1" r="J28"/>
  <c i="1" r="AG95"/>
  <c r="AN95"/>
  <c i="2" l="1" r="J37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<sst xmlns="http://schemas.openxmlformats.org/spreadsheetml/2006/main">
  <si>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</si>
  <si>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</si>
  <si>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</si>
  <si>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</si>
  <si>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{bddf9254-b42e-490f-b32e-5e83974e9711}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</si>
  <si>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</si>
  <si>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</si>
  <si>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</si>
  <si>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</si>
  <si>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</si>
  <si>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</si>
  <si>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</si>
  <si>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</si>
  <si>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</si>
  <si>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PRO22105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</si>
  <si>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</si>
  <si>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</si>
  <si>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ŘÍZENÍ FOTOVOLTAICKÉHO SYSTÉMU</t>
  </si>
  <si>
    <t>KSO:</t>
  </si>
  <si>
    <t>CC-CZ:</t>
  </si>
  <si>
    <t>Místo:</t>
  </si>
  <si>
    <t>BUDOVA I, X4, L</t>
  </si>
  <si>
    <t>Datum:</t>
  </si>
  <si>
    <t>12. 5. 2025</t>
  </si>
  <si>
    <t>Zadavatel:</t>
  </si>
  <si>
    <t>IČ:</t>
  </si>
  <si>
    <t>00534188</t>
  </si>
  <si>
    <t>Nemocnice ve Frýdku-Místku P.O.</t>
  </si>
  <si>
    <t>DIČ:</t>
  </si>
  <si>
    <t>Uchazeč:</t>
  </si>
  <si>
    <t>Vyplň údaj</t>
  </si>
  <si>
    <t>Projektant:</t>
  </si>
  <si>
    <t>28588266</t>
  </si>
  <si>
    <t>ECM System Solutions s.r.o.</t>
  </si>
  <si>
    <t>True</t>
  </si>
  <si>
    <t>Zpracovatel:</t>
  </si>
  <si>
    <t>08364656</t>
  </si>
  <si>
    <t>ProjektHAUS stavby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</si>
  <si>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</si>
  <si>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</si>
  <si>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</si>
  <si>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</si>
  <si>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</si>
  <si>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</si>
  <si>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</si>
  <si>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</si>
  <si>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</si>
  <si>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</si>
  <si>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</si>
  <si>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</si>
  <si>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</si>
  <si>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</si>
  <si>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</si>
  <si>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</si>
  <si>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</si>
  <si>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</si>
  <si>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</si>
  <si>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</si>
  <si>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</si>
  <si>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</si>
  <si>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</si>
  <si>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</si>
  <si>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</si>
  <si>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</si>
  <si>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</si>
  <si>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</si>
  <si>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</si>
  <si>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</si>
  <si>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</si>
  <si>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</si>
  <si>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</si>
  <si>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</si>
  <si>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</si>
  <si>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</si>
  <si>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</si>
  <si>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</si>
  <si>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</si>
  <si>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</si>
  <si>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</si>
  <si>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</si>
  <si>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</si>
  <si>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</si>
  <si>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</si>
  <si>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</si>
  <si>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</si>
  <si>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</si>
  <si>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</si>
  <si>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</si>
  <si>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</si>
  <si>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</si>
  <si>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</si>
  <si>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</si>
  <si>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</si>
  <si>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</si>
  <si>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07 - Doplnění stávajícího rozvaděče</t>
  </si>
  <si>
    <t xml:space="preserve">    08 - Ostatní materiál</t>
  </si>
  <si>
    <t xml:space="preserve">    09 - Kabelové žlaby</t>
  </si>
  <si>
    <t xml:space="preserve">    10 - Elektromateriál, kabeláž</t>
  </si>
  <si>
    <t xml:space="preserve">    20 - Měření a regulace</t>
  </si>
  <si>
    <t>VRN - VRN</t>
  </si>
  <si>
    <t xml:space="preserve">    30 - Vedlejší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</si>
  <si>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</si>
  <si>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</si>
  <si>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</si>
  <si>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</si>
  <si>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</si>
  <si>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</si>
  <si>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</si>
  <si>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</si>
  <si>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</si>
  <si>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</si>
  <si>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</si>
  <si>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</si>
  <si>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</si>
  <si>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</si>
  <si>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</si>
  <si>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07</t>
  </si>
  <si>
    <t>Doplnění stávajícího rozvaděče</t>
  </si>
  <si>
    <t>11</t>
  </si>
  <si>
    <t>K</t>
  </si>
  <si>
    <t>12</t>
  </si>
  <si>
    <t>Doplnění stávajícího rozvadeče RFVE</t>
  </si>
  <si>
    <t>ks</t>
  </si>
  <si>
    <t>4</t>
  </si>
  <si>
    <t>2005679748</t>
  </si>
  <si>
    <t>19</t>
  </si>
  <si>
    <t>jistič 16A/B, 1 pól, 10 kA</t>
  </si>
  <si>
    <t>-877947211</t>
  </si>
  <si>
    <t>13</t>
  </si>
  <si>
    <t>20</t>
  </si>
  <si>
    <t xml:space="preserve">Úprava rozvaděče R-MAX pro vyčítaní měření proudu a napětí  dle PDS</t>
  </si>
  <si>
    <t>-2102678550</t>
  </si>
  <si>
    <t>9</t>
  </si>
  <si>
    <t>10</t>
  </si>
  <si>
    <t>Napojení vyčítaní stavu VN vypínače z přívodního pole VN</t>
  </si>
  <si>
    <t>-413323036</t>
  </si>
  <si>
    <t>08</t>
  </si>
  <si>
    <t>Ostatní materiál</t>
  </si>
  <si>
    <t>14</t>
  </si>
  <si>
    <t>Ukončení kabelů silových, komunikačních a vodičů lisovacími kabelovými oky nebo lisovacími dutinkami, včetně materiálu a montáže</t>
  </si>
  <si>
    <t>kpl</t>
  </si>
  <si>
    <t>-1579793720</t>
  </si>
  <si>
    <t>16</t>
  </si>
  <si>
    <t>Drobný spojovací materiál (UV odolné vázací pásky, upevňovací příchytky, další pomocný upevňovací materiál), včetně montáže</t>
  </si>
  <si>
    <t>268210891</t>
  </si>
  <si>
    <t>M</t>
  </si>
  <si>
    <t>51</t>
  </si>
  <si>
    <t>Čidlo osvitu</t>
  </si>
  <si>
    <t>8</t>
  </si>
  <si>
    <t>-248222226</t>
  </si>
  <si>
    <t>17</t>
  </si>
  <si>
    <t>52</t>
  </si>
  <si>
    <t>Čidlo teploty</t>
  </si>
  <si>
    <t>-68760676</t>
  </si>
  <si>
    <t>18</t>
  </si>
  <si>
    <t>53</t>
  </si>
  <si>
    <t>Čidlo rychlosti větru</t>
  </si>
  <si>
    <t>12623338</t>
  </si>
  <si>
    <t>09</t>
  </si>
  <si>
    <t>Kabelové žlaby</t>
  </si>
  <si>
    <t>Kabelové žlaby plné/drátěné pro vytvoření kabelových tras v prostoru umístěné technologie; velikost kabelových žlabů dle počtu vedených kabelů za předpokladů dodržení platné legislativy</t>
  </si>
  <si>
    <t>-856584339</t>
  </si>
  <si>
    <t>Úplná montáž kabelových žlabů včetně spojování, kolen, upevňovacích bodů či konzolí, T-kusů na předem připravené upevňovací body, uzavření víkem, uzemnění</t>
  </si>
  <si>
    <t>-1396318827</t>
  </si>
  <si>
    <t>Elektromateriál, kabeláž</t>
  </si>
  <si>
    <t>22</t>
  </si>
  <si>
    <t>JYTY-J 7x1</t>
  </si>
  <si>
    <t>m</t>
  </si>
  <si>
    <t>2019592003</t>
  </si>
  <si>
    <t>27</t>
  </si>
  <si>
    <t>Vodič silový s CU jádrem 6 mm2</t>
  </si>
  <si>
    <t>93126218</t>
  </si>
  <si>
    <t>28</t>
  </si>
  <si>
    <t>Dodávka a monžáž FTP kat. 5e venkovní</t>
  </si>
  <si>
    <t>-521641257</t>
  </si>
  <si>
    <t>39</t>
  </si>
  <si>
    <t>31</t>
  </si>
  <si>
    <t>Montáž kabeláže a vedení do místa umístění jednotlivých technologií</t>
  </si>
  <si>
    <t>1585303295</t>
  </si>
  <si>
    <t>24</t>
  </si>
  <si>
    <t>33</t>
  </si>
  <si>
    <t>CYKY-J 3x2,5</t>
  </si>
  <si>
    <t>-1353024690</t>
  </si>
  <si>
    <t>32</t>
  </si>
  <si>
    <t>63</t>
  </si>
  <si>
    <t>LiYY 6x0,25</t>
  </si>
  <si>
    <t>1852076416</t>
  </si>
  <si>
    <t>64</t>
  </si>
  <si>
    <t>CYSY 2x1</t>
  </si>
  <si>
    <t>-1143338499</t>
  </si>
  <si>
    <t>34</t>
  </si>
  <si>
    <t>65</t>
  </si>
  <si>
    <t>J-Y(St)Y 2x2x0,8</t>
  </si>
  <si>
    <t>-1167018218</t>
  </si>
  <si>
    <t>35</t>
  </si>
  <si>
    <t>75</t>
  </si>
  <si>
    <t>CYKY 5x2,5</t>
  </si>
  <si>
    <t>483373238</t>
  </si>
  <si>
    <t>37</t>
  </si>
  <si>
    <t>76</t>
  </si>
  <si>
    <t>CYKY-J 7x4</t>
  </si>
  <si>
    <t>2028405625</t>
  </si>
  <si>
    <t>36</t>
  </si>
  <si>
    <t>77</t>
  </si>
  <si>
    <t>CYKY-O 3x1,5</t>
  </si>
  <si>
    <t>-1461487211</t>
  </si>
  <si>
    <t>Měření a regulace</t>
  </si>
  <si>
    <t>40</t>
  </si>
  <si>
    <t>Rozvaděč MaRH/AXV1 nad 1 MWh</t>
  </si>
  <si>
    <t>-497597916</t>
  </si>
  <si>
    <t>Rozvaděč MaR nad 1 MWh</t>
  </si>
  <si>
    <t>-502908569</t>
  </si>
  <si>
    <t>41</t>
  </si>
  <si>
    <t>Všechny potřebné hardwerové, softwerové a komunikační prvky pro dopojení a úpravu stanovené regulace FVR ze strany PDS a připojovacích podmínek výroben dle aktualní SopV a PPDS</t>
  </si>
  <si>
    <t>1553154177</t>
  </si>
  <si>
    <t>VRN</t>
  </si>
  <si>
    <t>5</t>
  </si>
  <si>
    <t>30</t>
  </si>
  <si>
    <t>Vedlejší náklady</t>
  </si>
  <si>
    <t>55</t>
  </si>
  <si>
    <t>Související práce pro zařízení staveniště a vybavení staveniště</t>
  </si>
  <si>
    <t>326323785</t>
  </si>
  <si>
    <t>56</t>
  </si>
  <si>
    <t>Připojení a spotřeba energie pro zařízení staveniště</t>
  </si>
  <si>
    <t>-1995387365</t>
  </si>
  <si>
    <t>57</t>
  </si>
  <si>
    <t>Manipulace s materiálem v rámci staveniště (vodorovná, horizontální)</t>
  </si>
  <si>
    <t>-360189415</t>
  </si>
  <si>
    <t>58</t>
  </si>
  <si>
    <t>38</t>
  </si>
  <si>
    <t>Mimostaveništní doprava materiálů a výrobků</t>
  </si>
  <si>
    <t>1129102680</t>
  </si>
  <si>
    <t>59</t>
  </si>
  <si>
    <t>RDS - Realizační dokumentace stavby v rozsahu,aby bylo možno dílo zrealizovat a zprovoznit</t>
  </si>
  <si>
    <t>1784104964</t>
  </si>
  <si>
    <t>60</t>
  </si>
  <si>
    <t>DSPS - Dokumentace skutečného provedení stavby</t>
  </si>
  <si>
    <t>-1840776934</t>
  </si>
  <si>
    <t>61</t>
  </si>
  <si>
    <t>Zajištění odborných dozorů ze strany zhotovitele</t>
  </si>
  <si>
    <t>-1188481387</t>
  </si>
  <si>
    <t>62</t>
  </si>
  <si>
    <t>42</t>
  </si>
  <si>
    <t>Zajištění veškerých zkoušek a měření, revize</t>
  </si>
  <si>
    <t>-1411347575</t>
  </si>
  <si>
    <t>43</t>
  </si>
  <si>
    <t>Inženýrská činnost (součnnost při UPOS)</t>
  </si>
  <si>
    <t>800542143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</si>
</sst>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26</v>
      </c>
      <c r="AR10" s="18"/>
      <c r="BE10" s="27"/>
      <c r="BS10" s="15" t="s">
        <v>6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29</v>
      </c>
      <c r="AK13" s="28" t="s">
        <v>25</v>
      </c>
      <c r="AN13" s="30" t="s">
        <v>30</v>
      </c>
      <c r="AR13" s="18"/>
      <c r="BE13" s="27"/>
      <c r="BS13" s="15" t="s">
        <v>6</v>
      </c>
    </row>
    <row r="14">
      <c r="B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30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31</v>
      </c>
      <c r="AK16" s="28" t="s">
        <v>25</v>
      </c>
      <c r="AN16" s="23" t="s">
        <v>32</v>
      </c>
      <c r="AR16" s="18"/>
      <c r="BE16" s="27"/>
      <c r="BS16" s="15" t="s">
        <v>3</v>
      </c>
    </row>
    <row r="17" s="1" customFormat="1" ht="18.48" customHeight="1">
      <c r="B17" s="18"/>
      <c r="E17" s="23" t="s">
        <v>33</v>
      </c>
      <c r="AK17" s="28" t="s">
        <v>28</v>
      </c>
      <c r="AN17" s="23" t="s">
        <v>1</v>
      </c>
      <c r="AR17" s="18"/>
      <c r="BE17" s="27"/>
      <c r="BS17" s="15" t="s">
        <v>34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35</v>
      </c>
      <c r="AK19" s="28" t="s">
        <v>25</v>
      </c>
      <c r="AN19" s="23" t="s">
        <v>36</v>
      </c>
      <c r="AR19" s="18"/>
      <c r="BE19" s="27"/>
      <c r="BS19" s="15" t="s">
        <v>6</v>
      </c>
    </row>
    <row r="20" s="1" customFormat="1" ht="18.48" customHeight="1">
      <c r="B20" s="18"/>
      <c r="E20" s="23" t="s">
        <v>37</v>
      </c>
      <c r="AK20" s="28" t="s">
        <v>28</v>
      </c>
      <c r="AN20" s="23" t="s">
        <v>1</v>
      </c>
      <c r="AR20" s="18"/>
      <c r="BE20" s="27"/>
      <c r="BS20" s="15" t="s">
        <v>34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38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40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41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42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43</v>
      </c>
      <c r="E29" s="3"/>
      <c r="F29" s="28" t="s">
        <v>44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45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46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47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48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48" t="s">
        <v>51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53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54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55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54</v>
      </c>
      <c r="AI60" s="37"/>
      <c r="AJ60" s="37"/>
      <c r="AK60" s="37"/>
      <c r="AL60" s="37"/>
      <c r="AM60" s="54" t="s">
        <v>55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56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57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54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55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54</v>
      </c>
      <c r="AI75" s="37"/>
      <c r="AJ75" s="37"/>
      <c r="AK75" s="37"/>
      <c r="AL75" s="37"/>
      <c r="AM75" s="54" t="s">
        <v>55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58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PRO22105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ŘÍZENÍ FOTOVOLTAICKÉHO SYSTÉMU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BUDOVA I, X4, L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12. 5. 2025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25.6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Nemocnice ve Frýdku-Místku P.O.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31</v>
      </c>
      <c r="AJ89" s="34"/>
      <c r="AK89" s="34"/>
      <c r="AL89" s="34"/>
      <c r="AM89" s="66" t="str">
        <f>IF(E17="","",E17)</f>
        <v>ECM System Solutions s.r.o.</v>
      </c>
      <c r="AN89" s="4"/>
      <c r="AO89" s="4"/>
      <c r="AP89" s="4"/>
      <c r="AQ89" s="34"/>
      <c r="AR89" s="35"/>
      <c r="AS89" s="67" t="s">
        <v>59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29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66" t="str">
        <f>IF(E20="","",E20)</f>
        <v>ProjektHAUS stavby s.r.o.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60</v>
      </c>
      <c r="D92" s="76"/>
      <c r="E92" s="76"/>
      <c r="F92" s="76"/>
      <c r="G92" s="76"/>
      <c r="H92" s="77"/>
      <c r="I92" s="78" t="s">
        <v>61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62</v>
      </c>
      <c r="AH92" s="76"/>
      <c r="AI92" s="76"/>
      <c r="AJ92" s="76"/>
      <c r="AK92" s="76"/>
      <c r="AL92" s="76"/>
      <c r="AM92" s="76"/>
      <c r="AN92" s="78" t="s">
        <v>63</v>
      </c>
      <c r="AO92" s="76"/>
      <c r="AP92" s="80"/>
      <c r="AQ92" s="81" t="s">
        <v>64</v>
      </c>
      <c r="AR92" s="35"/>
      <c r="AS92" s="82" t="s">
        <v>65</v>
      </c>
      <c r="AT92" s="83" t="s">
        <v>66</v>
      </c>
      <c r="AU92" s="83" t="s">
        <v>67</v>
      </c>
      <c r="AV92" s="83" t="s">
        <v>68</v>
      </c>
      <c r="AW92" s="83" t="s">
        <v>69</v>
      </c>
      <c r="AX92" s="83" t="s">
        <v>70</v>
      </c>
      <c r="AY92" s="83" t="s">
        <v>71</v>
      </c>
      <c r="AZ92" s="83" t="s">
        <v>72</v>
      </c>
      <c r="BA92" s="83" t="s">
        <v>73</v>
      </c>
      <c r="BB92" s="83" t="s">
        <v>74</v>
      </c>
      <c r="BC92" s="83" t="s">
        <v>75</v>
      </c>
      <c r="BD92" s="84" t="s">
        <v>76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77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78</v>
      </c>
      <c r="BT94" s="98" t="s">
        <v>79</v>
      </c>
      <c r="BV94" s="98" t="s">
        <v>80</v>
      </c>
      <c r="BW94" s="98" t="s">
        <v>4</v>
      </c>
      <c r="BX94" s="98" t="s">
        <v>81</v>
      </c>
      <c r="CL94" s="98" t="s">
        <v>1</v>
      </c>
    </row>
    <row r="95" s="7" customFormat="1" ht="24.75" customHeight="1">
      <c r="A95" s="99" t="s">
        <v>82</v>
      </c>
      <c r="B95" s="100"/>
      <c r="C95" s="101"/>
      <c r="D95" s="102" t="s">
        <v>14</v>
      </c>
      <c r="E95" s="102"/>
      <c r="F95" s="102"/>
      <c r="G95" s="102"/>
      <c r="H95" s="102"/>
      <c r="I95" s="103"/>
      <c r="J95" s="102" t="s">
        <v>17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4">
        <f>'PRO22105 - ŘÍZENÍ FOTOVOL...'!J28</f>
        <v>0</v>
      </c>
      <c r="AH95" s="103"/>
      <c r="AI95" s="103"/>
      <c r="AJ95" s="103"/>
      <c r="AK95" s="103"/>
      <c r="AL95" s="103"/>
      <c r="AM95" s="103"/>
      <c r="AN95" s="104">
        <f>SUM(AG95,AT95)</f>
        <v>0</v>
      </c>
      <c r="AO95" s="103"/>
      <c r="AP95" s="103"/>
      <c r="AQ95" s="105" t="s">
        <v>83</v>
      </c>
      <c r="AR95" s="100"/>
      <c r="AS95" s="106">
        <v>0</v>
      </c>
      <c r="AT95" s="107">
        <f>ROUND(SUM(AV95:AW95),2)</f>
        <v>0</v>
      </c>
      <c r="AU95" s="108">
        <f>'PRO22105 - ŘÍZENÍ FOTOVOL...'!P120</f>
        <v>0</v>
      </c>
      <c r="AV95" s="107">
        <f>'PRO22105 - ŘÍZENÍ FOTOVOL...'!J31</f>
        <v>0</v>
      </c>
      <c r="AW95" s="107">
        <f>'PRO22105 - ŘÍZENÍ FOTOVOL...'!J32</f>
        <v>0</v>
      </c>
      <c r="AX95" s="107">
        <f>'PRO22105 - ŘÍZENÍ FOTOVOL...'!J33</f>
        <v>0</v>
      </c>
      <c r="AY95" s="107">
        <f>'PRO22105 - ŘÍZENÍ FOTOVOL...'!J34</f>
        <v>0</v>
      </c>
      <c r="AZ95" s="107">
        <f>'PRO22105 - ŘÍZENÍ FOTOVOL...'!F31</f>
        <v>0</v>
      </c>
      <c r="BA95" s="107">
        <f>'PRO22105 - ŘÍZENÍ FOTOVOL...'!F32</f>
        <v>0</v>
      </c>
      <c r="BB95" s="107">
        <f>'PRO22105 - ŘÍZENÍ FOTOVOL...'!F33</f>
        <v>0</v>
      </c>
      <c r="BC95" s="107">
        <f>'PRO22105 - ŘÍZENÍ FOTOVOL...'!F34</f>
        <v>0</v>
      </c>
      <c r="BD95" s="109">
        <f>'PRO22105 - ŘÍZENÍ FOTOVOL...'!F35</f>
        <v>0</v>
      </c>
      <c r="BE95" s="7"/>
      <c r="BT95" s="110" t="s">
        <v>84</v>
      </c>
      <c r="BU95" s="110" t="s">
        <v>85</v>
      </c>
      <c r="BV95" s="110" t="s">
        <v>80</v>
      </c>
      <c r="BW95" s="110" t="s">
        <v>4</v>
      </c>
      <c r="BX95" s="110" t="s">
        <v>81</v>
      </c>
      <c r="CL95" s="110" t="s">
        <v>1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RO22105 - ŘÍZENÍ FOTOVO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1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1"/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12"/>
      <c r="J3" s="17"/>
      <c r="K3" s="17"/>
      <c r="L3" s="18"/>
      <c r="AT3" s="15" t="s">
        <v>86</v>
      </c>
    </row>
    <row r="4" s="1" customFormat="1" ht="24.96" customHeight="1">
      <c r="B4" s="18"/>
      <c r="D4" s="19" t="s">
        <v>87</v>
      </c>
      <c r="I4" s="111"/>
      <c r="L4" s="18"/>
      <c r="M4" s="113" t="s">
        <v>10</v>
      </c>
      <c r="AT4" s="15" t="s">
        <v>3</v>
      </c>
    </row>
    <row r="5" s="1" customFormat="1" ht="6.96" customHeight="1">
      <c r="B5" s="18"/>
      <c r="I5" s="111"/>
      <c r="L5" s="18"/>
    </row>
    <row r="6" s="2" customFormat="1" ht="12" customHeight="1">
      <c r="A6" s="34"/>
      <c r="B6" s="35"/>
      <c r="C6" s="34"/>
      <c r="D6" s="28" t="s">
        <v>16</v>
      </c>
      <c r="E6" s="34"/>
      <c r="F6" s="34"/>
      <c r="G6" s="34"/>
      <c r="H6" s="34"/>
      <c r="I6" s="11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35"/>
      <c r="C7" s="34"/>
      <c r="D7" s="34"/>
      <c r="E7" s="63" t="s">
        <v>17</v>
      </c>
      <c r="F7" s="34"/>
      <c r="G7" s="34"/>
      <c r="H7" s="34"/>
      <c r="I7" s="11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35"/>
      <c r="C8" s="34"/>
      <c r="D8" s="34"/>
      <c r="E8" s="34"/>
      <c r="F8" s="34"/>
      <c r="G8" s="34"/>
      <c r="H8" s="34"/>
      <c r="I8" s="11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35"/>
      <c r="C9" s="34"/>
      <c r="D9" s="28" t="s">
        <v>18</v>
      </c>
      <c r="E9" s="34"/>
      <c r="F9" s="23" t="s">
        <v>1</v>
      </c>
      <c r="G9" s="34"/>
      <c r="H9" s="34"/>
      <c r="I9" s="115" t="s">
        <v>19</v>
      </c>
      <c r="J9" s="23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20</v>
      </c>
      <c r="E10" s="34"/>
      <c r="F10" s="23" t="s">
        <v>21</v>
      </c>
      <c r="G10" s="34"/>
      <c r="H10" s="34"/>
      <c r="I10" s="115" t="s">
        <v>22</v>
      </c>
      <c r="J10" s="65" t="str">
        <f>'Rekapitulace stavby'!AN8</f>
        <v>12. 5. 2025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35"/>
      <c r="C11" s="34"/>
      <c r="D11" s="34"/>
      <c r="E11" s="34"/>
      <c r="F11" s="34"/>
      <c r="G11" s="34"/>
      <c r="H11" s="34"/>
      <c r="I11" s="11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24</v>
      </c>
      <c r="E12" s="34"/>
      <c r="F12" s="34"/>
      <c r="G12" s="34"/>
      <c r="H12" s="34"/>
      <c r="I12" s="115" t="s">
        <v>25</v>
      </c>
      <c r="J12" s="23" t="s">
        <v>26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35"/>
      <c r="C13" s="34"/>
      <c r="D13" s="34"/>
      <c r="E13" s="23" t="s">
        <v>27</v>
      </c>
      <c r="F13" s="34"/>
      <c r="G13" s="34"/>
      <c r="H13" s="34"/>
      <c r="I13" s="115" t="s">
        <v>28</v>
      </c>
      <c r="J13" s="23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35"/>
      <c r="C14" s="34"/>
      <c r="D14" s="34"/>
      <c r="E14" s="34"/>
      <c r="F14" s="34"/>
      <c r="G14" s="34"/>
      <c r="H14" s="34"/>
      <c r="I14" s="11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29</v>
      </c>
      <c r="E15" s="34"/>
      <c r="F15" s="34"/>
      <c r="G15" s="34"/>
      <c r="H15" s="34"/>
      <c r="I15" s="115" t="s">
        <v>25</v>
      </c>
      <c r="J15" s="29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35"/>
      <c r="C16" s="34"/>
      <c r="D16" s="34"/>
      <c r="E16" s="29" t="str">
        <f>'Rekapitulace stavby'!E14</f>
        <v>Vyplň údaj</v>
      </c>
      <c r="F16" s="23"/>
      <c r="G16" s="23"/>
      <c r="H16" s="23"/>
      <c r="I16" s="115" t="s">
        <v>28</v>
      </c>
      <c r="J16" s="29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35"/>
      <c r="C17" s="34"/>
      <c r="D17" s="34"/>
      <c r="E17" s="34"/>
      <c r="F17" s="34"/>
      <c r="G17" s="34"/>
      <c r="H17" s="34"/>
      <c r="I17" s="11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31</v>
      </c>
      <c r="E18" s="34"/>
      <c r="F18" s="34"/>
      <c r="G18" s="34"/>
      <c r="H18" s="34"/>
      <c r="I18" s="115" t="s">
        <v>25</v>
      </c>
      <c r="J18" s="23" t="s">
        <v>32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33</v>
      </c>
      <c r="F19" s="34"/>
      <c r="G19" s="34"/>
      <c r="H19" s="34"/>
      <c r="I19" s="115" t="s">
        <v>28</v>
      </c>
      <c r="J19" s="23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11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35</v>
      </c>
      <c r="E21" s="34"/>
      <c r="F21" s="34"/>
      <c r="G21" s="34"/>
      <c r="H21" s="34"/>
      <c r="I21" s="115" t="s">
        <v>25</v>
      </c>
      <c r="J21" s="23" t="s">
        <v>36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3" t="s">
        <v>37</v>
      </c>
      <c r="F22" s="34"/>
      <c r="G22" s="34"/>
      <c r="H22" s="34"/>
      <c r="I22" s="115" t="s">
        <v>28</v>
      </c>
      <c r="J22" s="23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11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38</v>
      </c>
      <c r="E24" s="34"/>
      <c r="F24" s="34"/>
      <c r="G24" s="34"/>
      <c r="H24" s="34"/>
      <c r="I24" s="11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16"/>
      <c r="B25" s="117"/>
      <c r="C25" s="116"/>
      <c r="D25" s="116"/>
      <c r="E25" s="32" t="s">
        <v>1</v>
      </c>
      <c r="F25" s="32"/>
      <c r="G25" s="32"/>
      <c r="H25" s="32"/>
      <c r="I25" s="118"/>
      <c r="J25" s="116"/>
      <c r="K25" s="116"/>
      <c r="L25" s="119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11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86"/>
      <c r="E27" s="86"/>
      <c r="F27" s="86"/>
      <c r="G27" s="86"/>
      <c r="H27" s="86"/>
      <c r="I27" s="120"/>
      <c r="J27" s="86"/>
      <c r="K27" s="86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35"/>
      <c r="C28" s="34"/>
      <c r="D28" s="121" t="s">
        <v>39</v>
      </c>
      <c r="E28" s="34"/>
      <c r="F28" s="34"/>
      <c r="G28" s="34"/>
      <c r="H28" s="34"/>
      <c r="I28" s="114"/>
      <c r="J28" s="92">
        <f>ROUND(J120,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120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35"/>
      <c r="C30" s="34"/>
      <c r="D30" s="34"/>
      <c r="E30" s="34"/>
      <c r="F30" s="39" t="s">
        <v>41</v>
      </c>
      <c r="G30" s="34"/>
      <c r="H30" s="34"/>
      <c r="I30" s="122" t="s">
        <v>40</v>
      </c>
      <c r="J30" s="39" t="s">
        <v>42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35"/>
      <c r="C31" s="34"/>
      <c r="D31" s="123" t="s">
        <v>43</v>
      </c>
      <c r="E31" s="28" t="s">
        <v>44</v>
      </c>
      <c r="F31" s="124">
        <f>ROUND((SUM(BE120:BE162)),  2)</f>
        <v>0</v>
      </c>
      <c r="G31" s="34"/>
      <c r="H31" s="34"/>
      <c r="I31" s="125">
        <v>0.20999999999999999</v>
      </c>
      <c r="J31" s="124">
        <f>ROUND(((SUM(BE120:BE162))*I31),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28" t="s">
        <v>45</v>
      </c>
      <c r="F32" s="124">
        <f>ROUND((SUM(BF120:BF162)),  2)</f>
        <v>0</v>
      </c>
      <c r="G32" s="34"/>
      <c r="H32" s="34"/>
      <c r="I32" s="125">
        <v>0.14999999999999999</v>
      </c>
      <c r="J32" s="124">
        <f>ROUND(((SUM(BF120:BF162))*I32),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34"/>
      <c r="E33" s="28" t="s">
        <v>46</v>
      </c>
      <c r="F33" s="124">
        <f>ROUND((SUM(BG120:BG162)),  2)</f>
        <v>0</v>
      </c>
      <c r="G33" s="34"/>
      <c r="H33" s="34"/>
      <c r="I33" s="125">
        <v>0.20999999999999999</v>
      </c>
      <c r="J33" s="124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47</v>
      </c>
      <c r="F34" s="124">
        <f>ROUND((SUM(BH120:BH162)),  2)</f>
        <v>0</v>
      </c>
      <c r="G34" s="34"/>
      <c r="H34" s="34"/>
      <c r="I34" s="125">
        <v>0.14999999999999999</v>
      </c>
      <c r="J34" s="124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48</v>
      </c>
      <c r="F35" s="124">
        <f>ROUND((SUM(BI120:BI162)),  2)</f>
        <v>0</v>
      </c>
      <c r="G35" s="34"/>
      <c r="H35" s="34"/>
      <c r="I35" s="125">
        <v>0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11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35"/>
      <c r="C37" s="126"/>
      <c r="D37" s="127" t="s">
        <v>49</v>
      </c>
      <c r="E37" s="77"/>
      <c r="F37" s="77"/>
      <c r="G37" s="128" t="s">
        <v>50</v>
      </c>
      <c r="H37" s="129" t="s">
        <v>51</v>
      </c>
      <c r="I37" s="130"/>
      <c r="J37" s="131">
        <f>SUM(J28:J35)</f>
        <v>0</v>
      </c>
      <c r="K37" s="132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4"/>
      <c r="G38" s="34"/>
      <c r="H38" s="34"/>
      <c r="I38" s="11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8"/>
      <c r="I39" s="111"/>
      <c r="L39" s="18"/>
    </row>
    <row r="40" s="1" customFormat="1" ht="14.4" customHeight="1">
      <c r="B40" s="18"/>
      <c r="I40" s="111"/>
      <c r="L40" s="18"/>
    </row>
    <row r="41" s="1" customFormat="1" ht="14.4" customHeight="1">
      <c r="B41" s="18"/>
      <c r="I41" s="111"/>
      <c r="L41" s="18"/>
    </row>
    <row r="42" s="1" customFormat="1" ht="14.4" customHeight="1">
      <c r="B42" s="18"/>
      <c r="I42" s="111"/>
      <c r="L42" s="18"/>
    </row>
    <row r="43" s="1" customFormat="1" ht="14.4" customHeight="1">
      <c r="B43" s="18"/>
      <c r="I43" s="111"/>
      <c r="L43" s="18"/>
    </row>
    <row r="44" s="1" customFormat="1" ht="14.4" customHeight="1">
      <c r="B44" s="18"/>
      <c r="I44" s="111"/>
      <c r="L44" s="18"/>
    </row>
    <row r="45" s="1" customFormat="1" ht="14.4" customHeight="1">
      <c r="B45" s="18"/>
      <c r="I45" s="111"/>
      <c r="L45" s="18"/>
    </row>
    <row r="46" s="1" customFormat="1" ht="14.4" customHeight="1">
      <c r="B46" s="18"/>
      <c r="I46" s="111"/>
      <c r="L46" s="18"/>
    </row>
    <row r="47" s="1" customFormat="1" ht="14.4" customHeight="1">
      <c r="B47" s="18"/>
      <c r="I47" s="111"/>
      <c r="L47" s="18"/>
    </row>
    <row r="48" s="1" customFormat="1" ht="14.4" customHeight="1">
      <c r="B48" s="18"/>
      <c r="I48" s="111"/>
      <c r="L48" s="18"/>
    </row>
    <row r="49" s="1" customFormat="1" ht="14.4" customHeight="1">
      <c r="B49" s="18"/>
      <c r="I49" s="111"/>
      <c r="L49" s="18"/>
    </row>
    <row r="50" s="2" customFormat="1" ht="14.4" customHeight="1">
      <c r="B50" s="51"/>
      <c r="D50" s="52" t="s">
        <v>52</v>
      </c>
      <c r="E50" s="53"/>
      <c r="F50" s="53"/>
      <c r="G50" s="52" t="s">
        <v>53</v>
      </c>
      <c r="H50" s="53"/>
      <c r="I50" s="13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54</v>
      </c>
      <c r="E61" s="37"/>
      <c r="F61" s="134" t="s">
        <v>55</v>
      </c>
      <c r="G61" s="54" t="s">
        <v>54</v>
      </c>
      <c r="H61" s="37"/>
      <c r="I61" s="135"/>
      <c r="J61" s="136" t="s">
        <v>55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56</v>
      </c>
      <c r="E65" s="55"/>
      <c r="F65" s="55"/>
      <c r="G65" s="52" t="s">
        <v>57</v>
      </c>
      <c r="H65" s="55"/>
      <c r="I65" s="137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54</v>
      </c>
      <c r="E76" s="37"/>
      <c r="F76" s="134" t="s">
        <v>55</v>
      </c>
      <c r="G76" s="54" t="s">
        <v>54</v>
      </c>
      <c r="H76" s="37"/>
      <c r="I76" s="135"/>
      <c r="J76" s="136" t="s">
        <v>55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138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13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88</v>
      </c>
      <c r="D82" s="34"/>
      <c r="E82" s="34"/>
      <c r="F82" s="34"/>
      <c r="G82" s="34"/>
      <c r="H82" s="34"/>
      <c r="I82" s="11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11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1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63" t="str">
        <f>E7</f>
        <v>ŘÍZENÍ FOTOVOLTAICKÉHO SYSTÉMU</v>
      </c>
      <c r="F85" s="34"/>
      <c r="G85" s="34"/>
      <c r="H85" s="34"/>
      <c r="I85" s="11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11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4"/>
      <c r="E87" s="34"/>
      <c r="F87" s="23" t="str">
        <f>F10</f>
        <v>BUDOVA I, X4, L</v>
      </c>
      <c r="G87" s="34"/>
      <c r="H87" s="34"/>
      <c r="I87" s="115" t="s">
        <v>22</v>
      </c>
      <c r="J87" s="65" t="str">
        <f>IF(J10="","",J10)</f>
        <v>12. 5. 2025</v>
      </c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11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25.65" customHeight="1">
      <c r="A89" s="34"/>
      <c r="B89" s="35"/>
      <c r="C89" s="28" t="s">
        <v>24</v>
      </c>
      <c r="D89" s="34"/>
      <c r="E89" s="34"/>
      <c r="F89" s="23" t="str">
        <f>E13</f>
        <v>Nemocnice ve Frýdku-Místku P.O.</v>
      </c>
      <c r="G89" s="34"/>
      <c r="H89" s="34"/>
      <c r="I89" s="115" t="s">
        <v>31</v>
      </c>
      <c r="J89" s="32" t="str">
        <f>E19</f>
        <v>ECM System Solutions s.r.o.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25.65" customHeight="1">
      <c r="A90" s="34"/>
      <c r="B90" s="35"/>
      <c r="C90" s="28" t="s">
        <v>29</v>
      </c>
      <c r="D90" s="34"/>
      <c r="E90" s="34"/>
      <c r="F90" s="23" t="str">
        <f>IF(E16="","",E16)</f>
        <v>Vyplň údaj</v>
      </c>
      <c r="G90" s="34"/>
      <c r="H90" s="34"/>
      <c r="I90" s="115" t="s">
        <v>35</v>
      </c>
      <c r="J90" s="32" t="str">
        <f>E22</f>
        <v>ProjektHAUS stavby s.r.o.</v>
      </c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4"/>
      <c r="D91" s="34"/>
      <c r="E91" s="34"/>
      <c r="F91" s="34"/>
      <c r="G91" s="34"/>
      <c r="H91" s="34"/>
      <c r="I91" s="114"/>
      <c r="J91" s="34"/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40" t="s">
        <v>89</v>
      </c>
      <c r="D92" s="126"/>
      <c r="E92" s="126"/>
      <c r="F92" s="126"/>
      <c r="G92" s="126"/>
      <c r="H92" s="126"/>
      <c r="I92" s="141"/>
      <c r="J92" s="142" t="s">
        <v>90</v>
      </c>
      <c r="K92" s="12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11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43" t="s">
        <v>91</v>
      </c>
      <c r="D94" s="34"/>
      <c r="E94" s="34"/>
      <c r="F94" s="34"/>
      <c r="G94" s="34"/>
      <c r="H94" s="34"/>
      <c r="I94" s="114"/>
      <c r="J94" s="92">
        <f>J120</f>
        <v>0</v>
      </c>
      <c r="K94" s="3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5" t="s">
        <v>92</v>
      </c>
    </row>
    <row r="95" s="9" customFormat="1" ht="24.96" customHeight="1">
      <c r="A95" s="9"/>
      <c r="B95" s="144"/>
      <c r="C95" s="9"/>
      <c r="D95" s="145" t="s">
        <v>93</v>
      </c>
      <c r="E95" s="146"/>
      <c r="F95" s="146"/>
      <c r="G95" s="146"/>
      <c r="H95" s="146"/>
      <c r="I95" s="147"/>
      <c r="J95" s="148">
        <f>J121</f>
        <v>0</v>
      </c>
      <c r="K95" s="9"/>
      <c r="L95" s="14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49"/>
      <c r="C96" s="10"/>
      <c r="D96" s="150" t="s">
        <v>94</v>
      </c>
      <c r="E96" s="151"/>
      <c r="F96" s="151"/>
      <c r="G96" s="151"/>
      <c r="H96" s="151"/>
      <c r="I96" s="152"/>
      <c r="J96" s="153">
        <f>J122</f>
        <v>0</v>
      </c>
      <c r="K96" s="10"/>
      <c r="L96" s="149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49"/>
      <c r="C97" s="10"/>
      <c r="D97" s="150" t="s">
        <v>95</v>
      </c>
      <c r="E97" s="151"/>
      <c r="F97" s="151"/>
      <c r="G97" s="151"/>
      <c r="H97" s="151"/>
      <c r="I97" s="152"/>
      <c r="J97" s="153">
        <f>J127</f>
        <v>0</v>
      </c>
      <c r="K97" s="10"/>
      <c r="L97" s="14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49"/>
      <c r="C98" s="10"/>
      <c r="D98" s="150" t="s">
        <v>96</v>
      </c>
      <c r="E98" s="151"/>
      <c r="F98" s="151"/>
      <c r="G98" s="151"/>
      <c r="H98" s="151"/>
      <c r="I98" s="152"/>
      <c r="J98" s="153">
        <f>J133</f>
        <v>0</v>
      </c>
      <c r="K98" s="10"/>
      <c r="L98" s="14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9"/>
      <c r="C99" s="10"/>
      <c r="D99" s="150" t="s">
        <v>97</v>
      </c>
      <c r="E99" s="151"/>
      <c r="F99" s="151"/>
      <c r="G99" s="151"/>
      <c r="H99" s="151"/>
      <c r="I99" s="152"/>
      <c r="J99" s="153">
        <f>J136</f>
        <v>0</v>
      </c>
      <c r="K99" s="10"/>
      <c r="L99" s="14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9"/>
      <c r="C100" s="10"/>
      <c r="D100" s="150" t="s">
        <v>98</v>
      </c>
      <c r="E100" s="151"/>
      <c r="F100" s="151"/>
      <c r="G100" s="151"/>
      <c r="H100" s="151"/>
      <c r="I100" s="152"/>
      <c r="J100" s="153">
        <f>J148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4"/>
      <c r="C101" s="9"/>
      <c r="D101" s="145" t="s">
        <v>99</v>
      </c>
      <c r="E101" s="146"/>
      <c r="F101" s="146"/>
      <c r="G101" s="146"/>
      <c r="H101" s="146"/>
      <c r="I101" s="147"/>
      <c r="J101" s="148">
        <f>J152</f>
        <v>0</v>
      </c>
      <c r="K101" s="9"/>
      <c r="L101" s="14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9"/>
      <c r="C102" s="10"/>
      <c r="D102" s="150" t="s">
        <v>100</v>
      </c>
      <c r="E102" s="151"/>
      <c r="F102" s="151"/>
      <c r="G102" s="151"/>
      <c r="H102" s="151"/>
      <c r="I102" s="152"/>
      <c r="J102" s="153">
        <f>J153</f>
        <v>0</v>
      </c>
      <c r="K102" s="10"/>
      <c r="L102" s="14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11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138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139"/>
      <c r="J108" s="59"/>
      <c r="K108" s="59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101</v>
      </c>
      <c r="D109" s="34"/>
      <c r="E109" s="34"/>
      <c r="F109" s="34"/>
      <c r="G109" s="34"/>
      <c r="H109" s="34"/>
      <c r="I109" s="11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11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11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E7</f>
        <v>ŘÍZENÍ FOTOVOLTAICKÉHO SYSTÉMU</v>
      </c>
      <c r="F112" s="34"/>
      <c r="G112" s="34"/>
      <c r="H112" s="34"/>
      <c r="I112" s="11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11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F10</f>
        <v>BUDOVA I, X4, L</v>
      </c>
      <c r="G114" s="34"/>
      <c r="H114" s="34"/>
      <c r="I114" s="115" t="s">
        <v>22</v>
      </c>
      <c r="J114" s="65" t="str">
        <f>IF(J10="","",J10)</f>
        <v>12. 5. 2025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11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5.65" customHeight="1">
      <c r="A116" s="34"/>
      <c r="B116" s="35"/>
      <c r="C116" s="28" t="s">
        <v>24</v>
      </c>
      <c r="D116" s="34"/>
      <c r="E116" s="34"/>
      <c r="F116" s="23" t="str">
        <f>E13</f>
        <v>Nemocnice ve Frýdku-Místku P.O.</v>
      </c>
      <c r="G116" s="34"/>
      <c r="H116" s="34"/>
      <c r="I116" s="115" t="s">
        <v>31</v>
      </c>
      <c r="J116" s="32" t="str">
        <f>E19</f>
        <v>ECM System Solutions s.r.o.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5.65" customHeight="1">
      <c r="A117" s="34"/>
      <c r="B117" s="35"/>
      <c r="C117" s="28" t="s">
        <v>29</v>
      </c>
      <c r="D117" s="34"/>
      <c r="E117" s="34"/>
      <c r="F117" s="23" t="str">
        <f>IF(E16="","",E16)</f>
        <v>Vyplň údaj</v>
      </c>
      <c r="G117" s="34"/>
      <c r="H117" s="34"/>
      <c r="I117" s="115" t="s">
        <v>35</v>
      </c>
      <c r="J117" s="32" t="str">
        <f>E22</f>
        <v>ProjektHAUS stavby s.r.o.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11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54"/>
      <c r="B119" s="155"/>
      <c r="C119" s="156" t="s">
        <v>102</v>
      </c>
      <c r="D119" s="157" t="s">
        <v>64</v>
      </c>
      <c r="E119" s="157" t="s">
        <v>60</v>
      </c>
      <c r="F119" s="157" t="s">
        <v>61</v>
      </c>
      <c r="G119" s="157" t="s">
        <v>103</v>
      </c>
      <c r="H119" s="157" t="s">
        <v>104</v>
      </c>
      <c r="I119" s="158" t="s">
        <v>105</v>
      </c>
      <c r="J119" s="159" t="s">
        <v>90</v>
      </c>
      <c r="K119" s="160" t="s">
        <v>106</v>
      </c>
      <c r="L119" s="161"/>
      <c r="M119" s="82" t="s">
        <v>1</v>
      </c>
      <c r="N119" s="83" t="s">
        <v>43</v>
      </c>
      <c r="O119" s="83" t="s">
        <v>107</v>
      </c>
      <c r="P119" s="83" t="s">
        <v>108</v>
      </c>
      <c r="Q119" s="83" t="s">
        <v>109</v>
      </c>
      <c r="R119" s="83" t="s">
        <v>110</v>
      </c>
      <c r="S119" s="83" t="s">
        <v>111</v>
      </c>
      <c r="T119" s="84" t="s">
        <v>112</v>
      </c>
      <c r="U119" s="15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</row>
    <row r="120" s="2" customFormat="1" ht="22.8" customHeight="1">
      <c r="A120" s="34"/>
      <c r="B120" s="35"/>
      <c r="C120" s="89" t="s">
        <v>113</v>
      </c>
      <c r="D120" s="34"/>
      <c r="E120" s="34"/>
      <c r="F120" s="34"/>
      <c r="G120" s="34"/>
      <c r="H120" s="34"/>
      <c r="I120" s="114"/>
      <c r="J120" s="162">
        <f>BK120</f>
        <v>0</v>
      </c>
      <c r="K120" s="34"/>
      <c r="L120" s="35"/>
      <c r="M120" s="85"/>
      <c r="N120" s="69"/>
      <c r="O120" s="86"/>
      <c r="P120" s="163">
        <f>P121+P152</f>
        <v>0</v>
      </c>
      <c r="Q120" s="86"/>
      <c r="R120" s="163">
        <f>R121+R152</f>
        <v>0</v>
      </c>
      <c r="S120" s="86"/>
      <c r="T120" s="164">
        <f>T121+T152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78</v>
      </c>
      <c r="AU120" s="15" t="s">
        <v>92</v>
      </c>
      <c r="BK120" s="165">
        <f>BK121+BK152</f>
        <v>0</v>
      </c>
    </row>
    <row r="121" s="12" customFormat="1" ht="25.92" customHeight="1">
      <c r="A121" s="12"/>
      <c r="B121" s="166"/>
      <c r="C121" s="12"/>
      <c r="D121" s="167" t="s">
        <v>78</v>
      </c>
      <c r="E121" s="168" t="s">
        <v>114</v>
      </c>
      <c r="F121" s="168" t="s">
        <v>114</v>
      </c>
      <c r="G121" s="12"/>
      <c r="H121" s="12"/>
      <c r="I121" s="169"/>
      <c r="J121" s="170">
        <f>BK121</f>
        <v>0</v>
      </c>
      <c r="K121" s="12"/>
      <c r="L121" s="166"/>
      <c r="M121" s="171"/>
      <c r="N121" s="172"/>
      <c r="O121" s="172"/>
      <c r="P121" s="173">
        <f>P122+P127+P133+P136+P148</f>
        <v>0</v>
      </c>
      <c r="Q121" s="172"/>
      <c r="R121" s="173">
        <f>R122+R127+R133+R136+R148</f>
        <v>0</v>
      </c>
      <c r="S121" s="172"/>
      <c r="T121" s="174">
        <f>T122+T127+T133+T136+T148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7" t="s">
        <v>84</v>
      </c>
      <c r="AT121" s="175" t="s">
        <v>78</v>
      </c>
      <c r="AU121" s="175" t="s">
        <v>79</v>
      </c>
      <c r="AY121" s="167" t="s">
        <v>115</v>
      </c>
      <c r="BK121" s="176">
        <f>BK122+BK127+BK133+BK136+BK148</f>
        <v>0</v>
      </c>
    </row>
    <row r="122" s="12" customFormat="1" ht="22.8" customHeight="1">
      <c r="A122" s="12"/>
      <c r="B122" s="166"/>
      <c r="C122" s="12"/>
      <c r="D122" s="167" t="s">
        <v>78</v>
      </c>
      <c r="E122" s="177" t="s">
        <v>116</v>
      </c>
      <c r="F122" s="177" t="s">
        <v>117</v>
      </c>
      <c r="G122" s="12"/>
      <c r="H122" s="12"/>
      <c r="I122" s="169"/>
      <c r="J122" s="178">
        <f>BK122</f>
        <v>0</v>
      </c>
      <c r="K122" s="12"/>
      <c r="L122" s="166"/>
      <c r="M122" s="171"/>
      <c r="N122" s="172"/>
      <c r="O122" s="172"/>
      <c r="P122" s="173">
        <f>SUM(P123:P126)</f>
        <v>0</v>
      </c>
      <c r="Q122" s="172"/>
      <c r="R122" s="173">
        <f>SUM(R123:R126)</f>
        <v>0</v>
      </c>
      <c r="S122" s="172"/>
      <c r="T122" s="174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7" t="s">
        <v>84</v>
      </c>
      <c r="AT122" s="175" t="s">
        <v>78</v>
      </c>
      <c r="AU122" s="175" t="s">
        <v>84</v>
      </c>
      <c r="AY122" s="167" t="s">
        <v>115</v>
      </c>
      <c r="BK122" s="176">
        <f>SUM(BK123:BK126)</f>
        <v>0</v>
      </c>
    </row>
    <row r="123" s="2" customFormat="1" ht="14.4" customHeight="1">
      <c r="A123" s="34"/>
      <c r="B123" s="179"/>
      <c r="C123" s="180" t="s">
        <v>118</v>
      </c>
      <c r="D123" s="180" t="s">
        <v>119</v>
      </c>
      <c r="E123" s="181" t="s">
        <v>120</v>
      </c>
      <c r="F123" s="182" t="s">
        <v>121</v>
      </c>
      <c r="G123" s="183" t="s">
        <v>122</v>
      </c>
      <c r="H123" s="184">
        <v>3</v>
      </c>
      <c r="I123" s="185"/>
      <c r="J123" s="186">
        <f>ROUND(I123*H123,2)</f>
        <v>0</v>
      </c>
      <c r="K123" s="187"/>
      <c r="L123" s="35"/>
      <c r="M123" s="188" t="s">
        <v>1</v>
      </c>
      <c r="N123" s="189" t="s">
        <v>44</v>
      </c>
      <c r="O123" s="73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2" t="s">
        <v>123</v>
      </c>
      <c r="AT123" s="192" t="s">
        <v>119</v>
      </c>
      <c r="AU123" s="192" t="s">
        <v>86</v>
      </c>
      <c r="AY123" s="15" t="s">
        <v>115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5" t="s">
        <v>84</v>
      </c>
      <c r="BK123" s="193">
        <f>ROUND(I123*H123,2)</f>
        <v>0</v>
      </c>
      <c r="BL123" s="15" t="s">
        <v>123</v>
      </c>
      <c r="BM123" s="192" t="s">
        <v>124</v>
      </c>
    </row>
    <row r="124" s="2" customFormat="1" ht="14.4" customHeight="1">
      <c r="A124" s="34"/>
      <c r="B124" s="179"/>
      <c r="C124" s="180" t="s">
        <v>120</v>
      </c>
      <c r="D124" s="180" t="s">
        <v>119</v>
      </c>
      <c r="E124" s="181" t="s">
        <v>125</v>
      </c>
      <c r="F124" s="182" t="s">
        <v>126</v>
      </c>
      <c r="G124" s="183" t="s">
        <v>122</v>
      </c>
      <c r="H124" s="184">
        <v>4</v>
      </c>
      <c r="I124" s="185"/>
      <c r="J124" s="186">
        <f>ROUND(I124*H124,2)</f>
        <v>0</v>
      </c>
      <c r="K124" s="187"/>
      <c r="L124" s="35"/>
      <c r="M124" s="188" t="s">
        <v>1</v>
      </c>
      <c r="N124" s="189" t="s">
        <v>44</v>
      </c>
      <c r="O124" s="73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2" t="s">
        <v>123</v>
      </c>
      <c r="AT124" s="192" t="s">
        <v>119</v>
      </c>
      <c r="AU124" s="192" t="s">
        <v>86</v>
      </c>
      <c r="AY124" s="15" t="s">
        <v>115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5" t="s">
        <v>84</v>
      </c>
      <c r="BK124" s="193">
        <f>ROUND(I124*H124,2)</f>
        <v>0</v>
      </c>
      <c r="BL124" s="15" t="s">
        <v>123</v>
      </c>
      <c r="BM124" s="192" t="s">
        <v>127</v>
      </c>
    </row>
    <row r="125" s="2" customFormat="1" ht="24.15" customHeight="1">
      <c r="A125" s="34"/>
      <c r="B125" s="179"/>
      <c r="C125" s="180" t="s">
        <v>128</v>
      </c>
      <c r="D125" s="180" t="s">
        <v>119</v>
      </c>
      <c r="E125" s="181" t="s">
        <v>129</v>
      </c>
      <c r="F125" s="182" t="s">
        <v>130</v>
      </c>
      <c r="G125" s="183" t="s">
        <v>122</v>
      </c>
      <c r="H125" s="184">
        <v>1</v>
      </c>
      <c r="I125" s="185"/>
      <c r="J125" s="186">
        <f>ROUND(I125*H125,2)</f>
        <v>0</v>
      </c>
      <c r="K125" s="187"/>
      <c r="L125" s="35"/>
      <c r="M125" s="188" t="s">
        <v>1</v>
      </c>
      <c r="N125" s="189" t="s">
        <v>44</v>
      </c>
      <c r="O125" s="73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2" t="s">
        <v>123</v>
      </c>
      <c r="AT125" s="192" t="s">
        <v>119</v>
      </c>
      <c r="AU125" s="192" t="s">
        <v>86</v>
      </c>
      <c r="AY125" s="15" t="s">
        <v>115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5" t="s">
        <v>84</v>
      </c>
      <c r="BK125" s="193">
        <f>ROUND(I125*H125,2)</f>
        <v>0</v>
      </c>
      <c r="BL125" s="15" t="s">
        <v>123</v>
      </c>
      <c r="BM125" s="192" t="s">
        <v>131</v>
      </c>
    </row>
    <row r="126" s="2" customFormat="1" ht="24.15" customHeight="1">
      <c r="A126" s="34"/>
      <c r="B126" s="179"/>
      <c r="C126" s="180" t="s">
        <v>132</v>
      </c>
      <c r="D126" s="180" t="s">
        <v>119</v>
      </c>
      <c r="E126" s="181" t="s">
        <v>133</v>
      </c>
      <c r="F126" s="182" t="s">
        <v>134</v>
      </c>
      <c r="G126" s="183" t="s">
        <v>122</v>
      </c>
      <c r="H126" s="184">
        <v>1</v>
      </c>
      <c r="I126" s="185"/>
      <c r="J126" s="186">
        <f>ROUND(I126*H126,2)</f>
        <v>0</v>
      </c>
      <c r="K126" s="187"/>
      <c r="L126" s="35"/>
      <c r="M126" s="188" t="s">
        <v>1</v>
      </c>
      <c r="N126" s="189" t="s">
        <v>44</v>
      </c>
      <c r="O126" s="73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2" t="s">
        <v>123</v>
      </c>
      <c r="AT126" s="192" t="s">
        <v>119</v>
      </c>
      <c r="AU126" s="192" t="s">
        <v>86</v>
      </c>
      <c r="AY126" s="15" t="s">
        <v>115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5" t="s">
        <v>84</v>
      </c>
      <c r="BK126" s="193">
        <f>ROUND(I126*H126,2)</f>
        <v>0</v>
      </c>
      <c r="BL126" s="15" t="s">
        <v>123</v>
      </c>
      <c r="BM126" s="192" t="s">
        <v>135</v>
      </c>
    </row>
    <row r="127" s="12" customFormat="1" ht="22.8" customHeight="1">
      <c r="A127" s="12"/>
      <c r="B127" s="166"/>
      <c r="C127" s="12"/>
      <c r="D127" s="167" t="s">
        <v>78</v>
      </c>
      <c r="E127" s="177" t="s">
        <v>136</v>
      </c>
      <c r="F127" s="177" t="s">
        <v>137</v>
      </c>
      <c r="G127" s="12"/>
      <c r="H127" s="12"/>
      <c r="I127" s="169"/>
      <c r="J127" s="178">
        <f>BK127</f>
        <v>0</v>
      </c>
      <c r="K127" s="12"/>
      <c r="L127" s="166"/>
      <c r="M127" s="171"/>
      <c r="N127" s="172"/>
      <c r="O127" s="172"/>
      <c r="P127" s="173">
        <f>SUM(P128:P132)</f>
        <v>0</v>
      </c>
      <c r="Q127" s="172"/>
      <c r="R127" s="173">
        <f>SUM(R128:R132)</f>
        <v>0</v>
      </c>
      <c r="S127" s="172"/>
      <c r="T127" s="174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7" t="s">
        <v>84</v>
      </c>
      <c r="AT127" s="175" t="s">
        <v>78</v>
      </c>
      <c r="AU127" s="175" t="s">
        <v>84</v>
      </c>
      <c r="AY127" s="167" t="s">
        <v>115</v>
      </c>
      <c r="BK127" s="176">
        <f>SUM(BK128:BK132)</f>
        <v>0</v>
      </c>
    </row>
    <row r="128" s="2" customFormat="1" ht="37.8" customHeight="1">
      <c r="A128" s="34"/>
      <c r="B128" s="179"/>
      <c r="C128" s="180" t="s">
        <v>138</v>
      </c>
      <c r="D128" s="180" t="s">
        <v>119</v>
      </c>
      <c r="E128" s="181" t="s">
        <v>8</v>
      </c>
      <c r="F128" s="182" t="s">
        <v>139</v>
      </c>
      <c r="G128" s="183" t="s">
        <v>140</v>
      </c>
      <c r="H128" s="184">
        <v>1</v>
      </c>
      <c r="I128" s="185"/>
      <c r="J128" s="186">
        <f>ROUND(I128*H128,2)</f>
        <v>0</v>
      </c>
      <c r="K128" s="187"/>
      <c r="L128" s="35"/>
      <c r="M128" s="188" t="s">
        <v>1</v>
      </c>
      <c r="N128" s="189" t="s">
        <v>44</v>
      </c>
      <c r="O128" s="73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2" t="s">
        <v>123</v>
      </c>
      <c r="AT128" s="192" t="s">
        <v>119</v>
      </c>
      <c r="AU128" s="192" t="s">
        <v>86</v>
      </c>
      <c r="AY128" s="15" t="s">
        <v>115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5" t="s">
        <v>84</v>
      </c>
      <c r="BK128" s="193">
        <f>ROUND(I128*H128,2)</f>
        <v>0</v>
      </c>
      <c r="BL128" s="15" t="s">
        <v>123</v>
      </c>
      <c r="BM128" s="192" t="s">
        <v>141</v>
      </c>
    </row>
    <row r="129" s="2" customFormat="1" ht="37.8" customHeight="1">
      <c r="A129" s="34"/>
      <c r="B129" s="179"/>
      <c r="C129" s="180" t="s">
        <v>8</v>
      </c>
      <c r="D129" s="180" t="s">
        <v>119</v>
      </c>
      <c r="E129" s="181" t="s">
        <v>142</v>
      </c>
      <c r="F129" s="182" t="s">
        <v>143</v>
      </c>
      <c r="G129" s="183" t="s">
        <v>140</v>
      </c>
      <c r="H129" s="184">
        <v>1</v>
      </c>
      <c r="I129" s="185"/>
      <c r="J129" s="186">
        <f>ROUND(I129*H129,2)</f>
        <v>0</v>
      </c>
      <c r="K129" s="187"/>
      <c r="L129" s="35"/>
      <c r="M129" s="188" t="s">
        <v>1</v>
      </c>
      <c r="N129" s="189" t="s">
        <v>44</v>
      </c>
      <c r="O129" s="73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2" t="s">
        <v>123</v>
      </c>
      <c r="AT129" s="192" t="s">
        <v>119</v>
      </c>
      <c r="AU129" s="192" t="s">
        <v>86</v>
      </c>
      <c r="AY129" s="15" t="s">
        <v>115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5" t="s">
        <v>84</v>
      </c>
      <c r="BK129" s="193">
        <f>ROUND(I129*H129,2)</f>
        <v>0</v>
      </c>
      <c r="BL129" s="15" t="s">
        <v>123</v>
      </c>
      <c r="BM129" s="192" t="s">
        <v>144</v>
      </c>
    </row>
    <row r="130" s="2" customFormat="1" ht="14.4" customHeight="1">
      <c r="A130" s="34"/>
      <c r="B130" s="179"/>
      <c r="C130" s="194" t="s">
        <v>142</v>
      </c>
      <c r="D130" s="194" t="s">
        <v>145</v>
      </c>
      <c r="E130" s="195" t="s">
        <v>146</v>
      </c>
      <c r="F130" s="196" t="s">
        <v>147</v>
      </c>
      <c r="G130" s="197" t="s">
        <v>122</v>
      </c>
      <c r="H130" s="198">
        <v>1</v>
      </c>
      <c r="I130" s="199"/>
      <c r="J130" s="200">
        <f>ROUND(I130*H130,2)</f>
        <v>0</v>
      </c>
      <c r="K130" s="201"/>
      <c r="L130" s="202"/>
      <c r="M130" s="203" t="s">
        <v>1</v>
      </c>
      <c r="N130" s="204" t="s">
        <v>44</v>
      </c>
      <c r="O130" s="73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2" t="s">
        <v>148</v>
      </c>
      <c r="AT130" s="192" t="s">
        <v>145</v>
      </c>
      <c r="AU130" s="192" t="s">
        <v>86</v>
      </c>
      <c r="AY130" s="15" t="s">
        <v>115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5" t="s">
        <v>84</v>
      </c>
      <c r="BK130" s="193">
        <f>ROUND(I130*H130,2)</f>
        <v>0</v>
      </c>
      <c r="BL130" s="15" t="s">
        <v>123</v>
      </c>
      <c r="BM130" s="192" t="s">
        <v>149</v>
      </c>
    </row>
    <row r="131" s="2" customFormat="1" ht="14.4" customHeight="1">
      <c r="A131" s="34"/>
      <c r="B131" s="179"/>
      <c r="C131" s="194" t="s">
        <v>150</v>
      </c>
      <c r="D131" s="194" t="s">
        <v>145</v>
      </c>
      <c r="E131" s="195" t="s">
        <v>151</v>
      </c>
      <c r="F131" s="196" t="s">
        <v>152</v>
      </c>
      <c r="G131" s="197" t="s">
        <v>122</v>
      </c>
      <c r="H131" s="198">
        <v>1</v>
      </c>
      <c r="I131" s="199"/>
      <c r="J131" s="200">
        <f>ROUND(I131*H131,2)</f>
        <v>0</v>
      </c>
      <c r="K131" s="201"/>
      <c r="L131" s="202"/>
      <c r="M131" s="203" t="s">
        <v>1</v>
      </c>
      <c r="N131" s="204" t="s">
        <v>44</v>
      </c>
      <c r="O131" s="73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2" t="s">
        <v>148</v>
      </c>
      <c r="AT131" s="192" t="s">
        <v>145</v>
      </c>
      <c r="AU131" s="192" t="s">
        <v>86</v>
      </c>
      <c r="AY131" s="15" t="s">
        <v>115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5" t="s">
        <v>84</v>
      </c>
      <c r="BK131" s="193">
        <f>ROUND(I131*H131,2)</f>
        <v>0</v>
      </c>
      <c r="BL131" s="15" t="s">
        <v>123</v>
      </c>
      <c r="BM131" s="192" t="s">
        <v>153</v>
      </c>
    </row>
    <row r="132" s="2" customFormat="1" ht="14.4" customHeight="1">
      <c r="A132" s="34"/>
      <c r="B132" s="179"/>
      <c r="C132" s="194" t="s">
        <v>154</v>
      </c>
      <c r="D132" s="194" t="s">
        <v>145</v>
      </c>
      <c r="E132" s="195" t="s">
        <v>155</v>
      </c>
      <c r="F132" s="196" t="s">
        <v>156</v>
      </c>
      <c r="G132" s="197" t="s">
        <v>122</v>
      </c>
      <c r="H132" s="198">
        <v>1</v>
      </c>
      <c r="I132" s="199"/>
      <c r="J132" s="200">
        <f>ROUND(I132*H132,2)</f>
        <v>0</v>
      </c>
      <c r="K132" s="201"/>
      <c r="L132" s="202"/>
      <c r="M132" s="203" t="s">
        <v>1</v>
      </c>
      <c r="N132" s="204" t="s">
        <v>44</v>
      </c>
      <c r="O132" s="73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2" t="s">
        <v>148</v>
      </c>
      <c r="AT132" s="192" t="s">
        <v>145</v>
      </c>
      <c r="AU132" s="192" t="s">
        <v>86</v>
      </c>
      <c r="AY132" s="15" t="s">
        <v>115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5" t="s">
        <v>84</v>
      </c>
      <c r="BK132" s="193">
        <f>ROUND(I132*H132,2)</f>
        <v>0</v>
      </c>
      <c r="BL132" s="15" t="s">
        <v>123</v>
      </c>
      <c r="BM132" s="192" t="s">
        <v>157</v>
      </c>
    </row>
    <row r="133" s="12" customFormat="1" ht="22.8" customHeight="1">
      <c r="A133" s="12"/>
      <c r="B133" s="166"/>
      <c r="C133" s="12"/>
      <c r="D133" s="167" t="s">
        <v>78</v>
      </c>
      <c r="E133" s="177" t="s">
        <v>158</v>
      </c>
      <c r="F133" s="177" t="s">
        <v>159</v>
      </c>
      <c r="G133" s="12"/>
      <c r="H133" s="12"/>
      <c r="I133" s="169"/>
      <c r="J133" s="178">
        <f>BK133</f>
        <v>0</v>
      </c>
      <c r="K133" s="12"/>
      <c r="L133" s="166"/>
      <c r="M133" s="171"/>
      <c r="N133" s="172"/>
      <c r="O133" s="172"/>
      <c r="P133" s="173">
        <f>SUM(P134:P135)</f>
        <v>0</v>
      </c>
      <c r="Q133" s="172"/>
      <c r="R133" s="173">
        <f>SUM(R134:R135)</f>
        <v>0</v>
      </c>
      <c r="S133" s="172"/>
      <c r="T133" s="174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7" t="s">
        <v>84</v>
      </c>
      <c r="AT133" s="175" t="s">
        <v>78</v>
      </c>
      <c r="AU133" s="175" t="s">
        <v>84</v>
      </c>
      <c r="AY133" s="167" t="s">
        <v>115</v>
      </c>
      <c r="BK133" s="176">
        <f>SUM(BK134:BK135)</f>
        <v>0</v>
      </c>
    </row>
    <row r="134" s="2" customFormat="1" ht="49.05" customHeight="1">
      <c r="A134" s="34"/>
      <c r="B134" s="179"/>
      <c r="C134" s="180" t="s">
        <v>125</v>
      </c>
      <c r="D134" s="180" t="s">
        <v>119</v>
      </c>
      <c r="E134" s="181" t="s">
        <v>150</v>
      </c>
      <c r="F134" s="182" t="s">
        <v>160</v>
      </c>
      <c r="G134" s="183" t="s">
        <v>140</v>
      </c>
      <c r="H134" s="184">
        <v>1</v>
      </c>
      <c r="I134" s="185"/>
      <c r="J134" s="186">
        <f>ROUND(I134*H134,2)</f>
        <v>0</v>
      </c>
      <c r="K134" s="187"/>
      <c r="L134" s="35"/>
      <c r="M134" s="188" t="s">
        <v>1</v>
      </c>
      <c r="N134" s="189" t="s">
        <v>44</v>
      </c>
      <c r="O134" s="73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2" t="s">
        <v>123</v>
      </c>
      <c r="AT134" s="192" t="s">
        <v>119</v>
      </c>
      <c r="AU134" s="192" t="s">
        <v>86</v>
      </c>
      <c r="AY134" s="15" t="s">
        <v>115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5" t="s">
        <v>84</v>
      </c>
      <c r="BK134" s="193">
        <f>ROUND(I134*H134,2)</f>
        <v>0</v>
      </c>
      <c r="BL134" s="15" t="s">
        <v>123</v>
      </c>
      <c r="BM134" s="192" t="s">
        <v>161</v>
      </c>
    </row>
    <row r="135" s="2" customFormat="1" ht="49.05" customHeight="1">
      <c r="A135" s="34"/>
      <c r="B135" s="179"/>
      <c r="C135" s="180" t="s">
        <v>129</v>
      </c>
      <c r="D135" s="180" t="s">
        <v>119</v>
      </c>
      <c r="E135" s="181" t="s">
        <v>154</v>
      </c>
      <c r="F135" s="182" t="s">
        <v>162</v>
      </c>
      <c r="G135" s="183" t="s">
        <v>140</v>
      </c>
      <c r="H135" s="184">
        <v>1</v>
      </c>
      <c r="I135" s="185"/>
      <c r="J135" s="186">
        <f>ROUND(I135*H135,2)</f>
        <v>0</v>
      </c>
      <c r="K135" s="187"/>
      <c r="L135" s="35"/>
      <c r="M135" s="188" t="s">
        <v>1</v>
      </c>
      <c r="N135" s="189" t="s">
        <v>44</v>
      </c>
      <c r="O135" s="73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2" t="s">
        <v>123</v>
      </c>
      <c r="AT135" s="192" t="s">
        <v>119</v>
      </c>
      <c r="AU135" s="192" t="s">
        <v>86</v>
      </c>
      <c r="AY135" s="15" t="s">
        <v>115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5" t="s">
        <v>84</v>
      </c>
      <c r="BK135" s="193">
        <f>ROUND(I135*H135,2)</f>
        <v>0</v>
      </c>
      <c r="BL135" s="15" t="s">
        <v>123</v>
      </c>
      <c r="BM135" s="192" t="s">
        <v>163</v>
      </c>
    </row>
    <row r="136" s="12" customFormat="1" ht="22.8" customHeight="1">
      <c r="A136" s="12"/>
      <c r="B136" s="166"/>
      <c r="C136" s="12"/>
      <c r="D136" s="167" t="s">
        <v>78</v>
      </c>
      <c r="E136" s="177" t="s">
        <v>133</v>
      </c>
      <c r="F136" s="177" t="s">
        <v>164</v>
      </c>
      <c r="G136" s="12"/>
      <c r="H136" s="12"/>
      <c r="I136" s="169"/>
      <c r="J136" s="178">
        <f>BK136</f>
        <v>0</v>
      </c>
      <c r="K136" s="12"/>
      <c r="L136" s="166"/>
      <c r="M136" s="171"/>
      <c r="N136" s="172"/>
      <c r="O136" s="172"/>
      <c r="P136" s="173">
        <f>SUM(P137:P147)</f>
        <v>0</v>
      </c>
      <c r="Q136" s="172"/>
      <c r="R136" s="173">
        <f>SUM(R137:R147)</f>
        <v>0</v>
      </c>
      <c r="S136" s="172"/>
      <c r="T136" s="174">
        <f>SUM(T137:T147)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7" t="s">
        <v>84</v>
      </c>
      <c r="AT136" s="175" t="s">
        <v>78</v>
      </c>
      <c r="AU136" s="175" t="s">
        <v>84</v>
      </c>
      <c r="AY136" s="167" t="s">
        <v>115</v>
      </c>
      <c r="BK136" s="176">
        <f>SUM(BK137:BK147)</f>
        <v>0</v>
      </c>
    </row>
    <row r="137" s="2" customFormat="1" ht="14.4" customHeight="1">
      <c r="A137" s="34"/>
      <c r="B137" s="179"/>
      <c r="C137" s="180" t="s">
        <v>165</v>
      </c>
      <c r="D137" s="180" t="s">
        <v>119</v>
      </c>
      <c r="E137" s="181" t="s">
        <v>165</v>
      </c>
      <c r="F137" s="182" t="s">
        <v>166</v>
      </c>
      <c r="G137" s="183" t="s">
        <v>167</v>
      </c>
      <c r="H137" s="184">
        <v>15</v>
      </c>
      <c r="I137" s="185"/>
      <c r="J137" s="186">
        <f>ROUND(I137*H137,2)</f>
        <v>0</v>
      </c>
      <c r="K137" s="187"/>
      <c r="L137" s="35"/>
      <c r="M137" s="188" t="s">
        <v>1</v>
      </c>
      <c r="N137" s="189" t="s">
        <v>44</v>
      </c>
      <c r="O137" s="73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2" t="s">
        <v>123</v>
      </c>
      <c r="AT137" s="192" t="s">
        <v>119</v>
      </c>
      <c r="AU137" s="192" t="s">
        <v>86</v>
      </c>
      <c r="AY137" s="15" t="s">
        <v>115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5" t="s">
        <v>84</v>
      </c>
      <c r="BK137" s="193">
        <f>ROUND(I137*H137,2)</f>
        <v>0</v>
      </c>
      <c r="BL137" s="15" t="s">
        <v>123</v>
      </c>
      <c r="BM137" s="192" t="s">
        <v>168</v>
      </c>
    </row>
    <row r="138" s="2" customFormat="1" ht="14.4" customHeight="1">
      <c r="A138" s="34"/>
      <c r="B138" s="179"/>
      <c r="C138" s="180" t="s">
        <v>169</v>
      </c>
      <c r="D138" s="180" t="s">
        <v>119</v>
      </c>
      <c r="E138" s="181" t="s">
        <v>169</v>
      </c>
      <c r="F138" s="182" t="s">
        <v>170</v>
      </c>
      <c r="G138" s="183" t="s">
        <v>167</v>
      </c>
      <c r="H138" s="184">
        <v>40</v>
      </c>
      <c r="I138" s="185"/>
      <c r="J138" s="186">
        <f>ROUND(I138*H138,2)</f>
        <v>0</v>
      </c>
      <c r="K138" s="187"/>
      <c r="L138" s="35"/>
      <c r="M138" s="188" t="s">
        <v>1</v>
      </c>
      <c r="N138" s="189" t="s">
        <v>44</v>
      </c>
      <c r="O138" s="73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2" t="s">
        <v>123</v>
      </c>
      <c r="AT138" s="192" t="s">
        <v>119</v>
      </c>
      <c r="AU138" s="192" t="s">
        <v>86</v>
      </c>
      <c r="AY138" s="15" t="s">
        <v>115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5" t="s">
        <v>84</v>
      </c>
      <c r="BK138" s="193">
        <f>ROUND(I138*H138,2)</f>
        <v>0</v>
      </c>
      <c r="BL138" s="15" t="s">
        <v>123</v>
      </c>
      <c r="BM138" s="192" t="s">
        <v>171</v>
      </c>
    </row>
    <row r="139" s="2" customFormat="1" ht="14.4" customHeight="1">
      <c r="A139" s="34"/>
      <c r="B139" s="179"/>
      <c r="C139" s="180" t="s">
        <v>172</v>
      </c>
      <c r="D139" s="180" t="s">
        <v>119</v>
      </c>
      <c r="E139" s="181" t="s">
        <v>172</v>
      </c>
      <c r="F139" s="182" t="s">
        <v>173</v>
      </c>
      <c r="G139" s="183" t="s">
        <v>167</v>
      </c>
      <c r="H139" s="184">
        <v>40</v>
      </c>
      <c r="I139" s="185"/>
      <c r="J139" s="186">
        <f>ROUND(I139*H139,2)</f>
        <v>0</v>
      </c>
      <c r="K139" s="187"/>
      <c r="L139" s="35"/>
      <c r="M139" s="188" t="s">
        <v>1</v>
      </c>
      <c r="N139" s="189" t="s">
        <v>44</v>
      </c>
      <c r="O139" s="73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2" t="s">
        <v>123</v>
      </c>
      <c r="AT139" s="192" t="s">
        <v>119</v>
      </c>
      <c r="AU139" s="192" t="s">
        <v>86</v>
      </c>
      <c r="AY139" s="15" t="s">
        <v>115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5" t="s">
        <v>84</v>
      </c>
      <c r="BK139" s="193">
        <f>ROUND(I139*H139,2)</f>
        <v>0</v>
      </c>
      <c r="BL139" s="15" t="s">
        <v>123</v>
      </c>
      <c r="BM139" s="192" t="s">
        <v>174</v>
      </c>
    </row>
    <row r="140" s="2" customFormat="1" ht="24.15" customHeight="1">
      <c r="A140" s="34"/>
      <c r="B140" s="179"/>
      <c r="C140" s="180" t="s">
        <v>175</v>
      </c>
      <c r="D140" s="180" t="s">
        <v>119</v>
      </c>
      <c r="E140" s="181" t="s">
        <v>176</v>
      </c>
      <c r="F140" s="182" t="s">
        <v>177</v>
      </c>
      <c r="G140" s="183" t="s">
        <v>140</v>
      </c>
      <c r="H140" s="184">
        <v>1</v>
      </c>
      <c r="I140" s="185"/>
      <c r="J140" s="186">
        <f>ROUND(I140*H140,2)</f>
        <v>0</v>
      </c>
      <c r="K140" s="187"/>
      <c r="L140" s="35"/>
      <c r="M140" s="188" t="s">
        <v>1</v>
      </c>
      <c r="N140" s="189" t="s">
        <v>44</v>
      </c>
      <c r="O140" s="73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2" t="s">
        <v>123</v>
      </c>
      <c r="AT140" s="192" t="s">
        <v>119</v>
      </c>
      <c r="AU140" s="192" t="s">
        <v>86</v>
      </c>
      <c r="AY140" s="15" t="s">
        <v>115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5" t="s">
        <v>84</v>
      </c>
      <c r="BK140" s="193">
        <f>ROUND(I140*H140,2)</f>
        <v>0</v>
      </c>
      <c r="BL140" s="15" t="s">
        <v>123</v>
      </c>
      <c r="BM140" s="192" t="s">
        <v>178</v>
      </c>
    </row>
    <row r="141" s="2" customFormat="1" ht="14.4" customHeight="1">
      <c r="A141" s="34"/>
      <c r="B141" s="179"/>
      <c r="C141" s="180" t="s">
        <v>179</v>
      </c>
      <c r="D141" s="180" t="s">
        <v>119</v>
      </c>
      <c r="E141" s="181" t="s">
        <v>180</v>
      </c>
      <c r="F141" s="182" t="s">
        <v>181</v>
      </c>
      <c r="G141" s="183" t="s">
        <v>167</v>
      </c>
      <c r="H141" s="184">
        <v>40</v>
      </c>
      <c r="I141" s="185"/>
      <c r="J141" s="186">
        <f>ROUND(I141*H141,2)</f>
        <v>0</v>
      </c>
      <c r="K141" s="187"/>
      <c r="L141" s="35"/>
      <c r="M141" s="188" t="s">
        <v>1</v>
      </c>
      <c r="N141" s="189" t="s">
        <v>44</v>
      </c>
      <c r="O141" s="73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2" t="s">
        <v>123</v>
      </c>
      <c r="AT141" s="192" t="s">
        <v>119</v>
      </c>
      <c r="AU141" s="192" t="s">
        <v>86</v>
      </c>
      <c r="AY141" s="15" t="s">
        <v>115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5" t="s">
        <v>84</v>
      </c>
      <c r="BK141" s="193">
        <f>ROUND(I141*H141,2)</f>
        <v>0</v>
      </c>
      <c r="BL141" s="15" t="s">
        <v>123</v>
      </c>
      <c r="BM141" s="192" t="s">
        <v>182</v>
      </c>
    </row>
    <row r="142" s="2" customFormat="1" ht="14.4" customHeight="1">
      <c r="A142" s="34"/>
      <c r="B142" s="179"/>
      <c r="C142" s="180" t="s">
        <v>183</v>
      </c>
      <c r="D142" s="180" t="s">
        <v>119</v>
      </c>
      <c r="E142" s="181" t="s">
        <v>184</v>
      </c>
      <c r="F142" s="182" t="s">
        <v>185</v>
      </c>
      <c r="G142" s="183" t="s">
        <v>167</v>
      </c>
      <c r="H142" s="184">
        <v>15</v>
      </c>
      <c r="I142" s="185"/>
      <c r="J142" s="186">
        <f>ROUND(I142*H142,2)</f>
        <v>0</v>
      </c>
      <c r="K142" s="187"/>
      <c r="L142" s="35"/>
      <c r="M142" s="188" t="s">
        <v>1</v>
      </c>
      <c r="N142" s="189" t="s">
        <v>44</v>
      </c>
      <c r="O142" s="73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2" t="s">
        <v>123</v>
      </c>
      <c r="AT142" s="192" t="s">
        <v>119</v>
      </c>
      <c r="AU142" s="192" t="s">
        <v>86</v>
      </c>
      <c r="AY142" s="15" t="s">
        <v>115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5" t="s">
        <v>84</v>
      </c>
      <c r="BK142" s="193">
        <f>ROUND(I142*H142,2)</f>
        <v>0</v>
      </c>
      <c r="BL142" s="15" t="s">
        <v>123</v>
      </c>
      <c r="BM142" s="192" t="s">
        <v>186</v>
      </c>
    </row>
    <row r="143" s="2" customFormat="1" ht="14.4" customHeight="1">
      <c r="A143" s="34"/>
      <c r="B143" s="179"/>
      <c r="C143" s="180" t="s">
        <v>180</v>
      </c>
      <c r="D143" s="180" t="s">
        <v>119</v>
      </c>
      <c r="E143" s="181" t="s">
        <v>187</v>
      </c>
      <c r="F143" s="182" t="s">
        <v>188</v>
      </c>
      <c r="G143" s="183" t="s">
        <v>167</v>
      </c>
      <c r="H143" s="184">
        <v>15</v>
      </c>
      <c r="I143" s="185"/>
      <c r="J143" s="186">
        <f>ROUND(I143*H143,2)</f>
        <v>0</v>
      </c>
      <c r="K143" s="187"/>
      <c r="L143" s="35"/>
      <c r="M143" s="188" t="s">
        <v>1</v>
      </c>
      <c r="N143" s="189" t="s">
        <v>44</v>
      </c>
      <c r="O143" s="73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2" t="s">
        <v>123</v>
      </c>
      <c r="AT143" s="192" t="s">
        <v>119</v>
      </c>
      <c r="AU143" s="192" t="s">
        <v>86</v>
      </c>
      <c r="AY143" s="15" t="s">
        <v>115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5" t="s">
        <v>84</v>
      </c>
      <c r="BK143" s="193">
        <f>ROUND(I143*H143,2)</f>
        <v>0</v>
      </c>
      <c r="BL143" s="15" t="s">
        <v>123</v>
      </c>
      <c r="BM143" s="192" t="s">
        <v>189</v>
      </c>
    </row>
    <row r="144" s="2" customFormat="1" ht="14.4" customHeight="1">
      <c r="A144" s="34"/>
      <c r="B144" s="179"/>
      <c r="C144" s="180" t="s">
        <v>190</v>
      </c>
      <c r="D144" s="180" t="s">
        <v>119</v>
      </c>
      <c r="E144" s="181" t="s">
        <v>191</v>
      </c>
      <c r="F144" s="182" t="s">
        <v>192</v>
      </c>
      <c r="G144" s="183" t="s">
        <v>167</v>
      </c>
      <c r="H144" s="184">
        <v>90</v>
      </c>
      <c r="I144" s="185"/>
      <c r="J144" s="186">
        <f>ROUND(I144*H144,2)</f>
        <v>0</v>
      </c>
      <c r="K144" s="187"/>
      <c r="L144" s="35"/>
      <c r="M144" s="188" t="s">
        <v>1</v>
      </c>
      <c r="N144" s="189" t="s">
        <v>44</v>
      </c>
      <c r="O144" s="73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2" t="s">
        <v>123</v>
      </c>
      <c r="AT144" s="192" t="s">
        <v>119</v>
      </c>
      <c r="AU144" s="192" t="s">
        <v>86</v>
      </c>
      <c r="AY144" s="15" t="s">
        <v>115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5" t="s">
        <v>84</v>
      </c>
      <c r="BK144" s="193">
        <f>ROUND(I144*H144,2)</f>
        <v>0</v>
      </c>
      <c r="BL144" s="15" t="s">
        <v>123</v>
      </c>
      <c r="BM144" s="192" t="s">
        <v>193</v>
      </c>
    </row>
    <row r="145" s="2" customFormat="1" ht="14.4" customHeight="1">
      <c r="A145" s="34"/>
      <c r="B145" s="179"/>
      <c r="C145" s="180" t="s">
        <v>194</v>
      </c>
      <c r="D145" s="180" t="s">
        <v>119</v>
      </c>
      <c r="E145" s="181" t="s">
        <v>195</v>
      </c>
      <c r="F145" s="182" t="s">
        <v>196</v>
      </c>
      <c r="G145" s="183" t="s">
        <v>167</v>
      </c>
      <c r="H145" s="184">
        <v>15</v>
      </c>
      <c r="I145" s="185"/>
      <c r="J145" s="186">
        <f>ROUND(I145*H145,2)</f>
        <v>0</v>
      </c>
      <c r="K145" s="187"/>
      <c r="L145" s="35"/>
      <c r="M145" s="188" t="s">
        <v>1</v>
      </c>
      <c r="N145" s="189" t="s">
        <v>44</v>
      </c>
      <c r="O145" s="73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2" t="s">
        <v>123</v>
      </c>
      <c r="AT145" s="192" t="s">
        <v>119</v>
      </c>
      <c r="AU145" s="192" t="s">
        <v>86</v>
      </c>
      <c r="AY145" s="15" t="s">
        <v>115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5" t="s">
        <v>84</v>
      </c>
      <c r="BK145" s="193">
        <f>ROUND(I145*H145,2)</f>
        <v>0</v>
      </c>
      <c r="BL145" s="15" t="s">
        <v>123</v>
      </c>
      <c r="BM145" s="192" t="s">
        <v>197</v>
      </c>
    </row>
    <row r="146" s="2" customFormat="1" ht="14.4" customHeight="1">
      <c r="A146" s="34"/>
      <c r="B146" s="179"/>
      <c r="C146" s="180" t="s">
        <v>198</v>
      </c>
      <c r="D146" s="180" t="s">
        <v>119</v>
      </c>
      <c r="E146" s="181" t="s">
        <v>199</v>
      </c>
      <c r="F146" s="182" t="s">
        <v>200</v>
      </c>
      <c r="G146" s="183" t="s">
        <v>167</v>
      </c>
      <c r="H146" s="184">
        <v>15</v>
      </c>
      <c r="I146" s="185"/>
      <c r="J146" s="186">
        <f>ROUND(I146*H146,2)</f>
        <v>0</v>
      </c>
      <c r="K146" s="187"/>
      <c r="L146" s="35"/>
      <c r="M146" s="188" t="s">
        <v>1</v>
      </c>
      <c r="N146" s="189" t="s">
        <v>44</v>
      </c>
      <c r="O146" s="73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2" t="s">
        <v>123</v>
      </c>
      <c r="AT146" s="192" t="s">
        <v>119</v>
      </c>
      <c r="AU146" s="192" t="s">
        <v>86</v>
      </c>
      <c r="AY146" s="15" t="s">
        <v>115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5" t="s">
        <v>84</v>
      </c>
      <c r="BK146" s="193">
        <f>ROUND(I146*H146,2)</f>
        <v>0</v>
      </c>
      <c r="BL146" s="15" t="s">
        <v>123</v>
      </c>
      <c r="BM146" s="192" t="s">
        <v>201</v>
      </c>
    </row>
    <row r="147" s="2" customFormat="1" ht="14.4" customHeight="1">
      <c r="A147" s="34"/>
      <c r="B147" s="179"/>
      <c r="C147" s="180" t="s">
        <v>202</v>
      </c>
      <c r="D147" s="180" t="s">
        <v>119</v>
      </c>
      <c r="E147" s="181" t="s">
        <v>203</v>
      </c>
      <c r="F147" s="182" t="s">
        <v>204</v>
      </c>
      <c r="G147" s="183" t="s">
        <v>167</v>
      </c>
      <c r="H147" s="184">
        <v>40</v>
      </c>
      <c r="I147" s="185"/>
      <c r="J147" s="186">
        <f>ROUND(I147*H147,2)</f>
        <v>0</v>
      </c>
      <c r="K147" s="187"/>
      <c r="L147" s="35"/>
      <c r="M147" s="188" t="s">
        <v>1</v>
      </c>
      <c r="N147" s="189" t="s">
        <v>44</v>
      </c>
      <c r="O147" s="73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2" t="s">
        <v>123</v>
      </c>
      <c r="AT147" s="192" t="s">
        <v>119</v>
      </c>
      <c r="AU147" s="192" t="s">
        <v>86</v>
      </c>
      <c r="AY147" s="15" t="s">
        <v>115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5" t="s">
        <v>84</v>
      </c>
      <c r="BK147" s="193">
        <f>ROUND(I147*H147,2)</f>
        <v>0</v>
      </c>
      <c r="BL147" s="15" t="s">
        <v>123</v>
      </c>
      <c r="BM147" s="192" t="s">
        <v>205</v>
      </c>
    </row>
    <row r="148" s="12" customFormat="1" ht="22.8" customHeight="1">
      <c r="A148" s="12"/>
      <c r="B148" s="166"/>
      <c r="C148" s="12"/>
      <c r="D148" s="167" t="s">
        <v>78</v>
      </c>
      <c r="E148" s="177" t="s">
        <v>129</v>
      </c>
      <c r="F148" s="177" t="s">
        <v>206</v>
      </c>
      <c r="G148" s="12"/>
      <c r="H148" s="12"/>
      <c r="I148" s="169"/>
      <c r="J148" s="178">
        <f>BK148</f>
        <v>0</v>
      </c>
      <c r="K148" s="12"/>
      <c r="L148" s="166"/>
      <c r="M148" s="171"/>
      <c r="N148" s="172"/>
      <c r="O148" s="172"/>
      <c r="P148" s="173">
        <f>SUM(P149:P151)</f>
        <v>0</v>
      </c>
      <c r="Q148" s="172"/>
      <c r="R148" s="173">
        <f>SUM(R149:R151)</f>
        <v>0</v>
      </c>
      <c r="S148" s="172"/>
      <c r="T148" s="174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7" t="s">
        <v>84</v>
      </c>
      <c r="AT148" s="175" t="s">
        <v>78</v>
      </c>
      <c r="AU148" s="175" t="s">
        <v>84</v>
      </c>
      <c r="AY148" s="167" t="s">
        <v>115</v>
      </c>
      <c r="BK148" s="176">
        <f>SUM(BK149:BK151)</f>
        <v>0</v>
      </c>
    </row>
    <row r="149" s="2" customFormat="1" ht="14.4" customHeight="1">
      <c r="A149" s="34"/>
      <c r="B149" s="179"/>
      <c r="C149" s="180" t="s">
        <v>207</v>
      </c>
      <c r="D149" s="180" t="s">
        <v>119</v>
      </c>
      <c r="E149" s="181" t="s">
        <v>183</v>
      </c>
      <c r="F149" s="182" t="s">
        <v>208</v>
      </c>
      <c r="G149" s="183" t="s">
        <v>122</v>
      </c>
      <c r="H149" s="184">
        <v>1</v>
      </c>
      <c r="I149" s="185"/>
      <c r="J149" s="186">
        <f>ROUND(I149*H149,2)</f>
        <v>0</v>
      </c>
      <c r="K149" s="187"/>
      <c r="L149" s="35"/>
      <c r="M149" s="188" t="s">
        <v>1</v>
      </c>
      <c r="N149" s="189" t="s">
        <v>44</v>
      </c>
      <c r="O149" s="73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2" t="s">
        <v>123</v>
      </c>
      <c r="AT149" s="192" t="s">
        <v>119</v>
      </c>
      <c r="AU149" s="192" t="s">
        <v>86</v>
      </c>
      <c r="AY149" s="15" t="s">
        <v>115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5" t="s">
        <v>84</v>
      </c>
      <c r="BK149" s="193">
        <f>ROUND(I149*H149,2)</f>
        <v>0</v>
      </c>
      <c r="BL149" s="15" t="s">
        <v>123</v>
      </c>
      <c r="BM149" s="192" t="s">
        <v>209</v>
      </c>
    </row>
    <row r="150" s="2" customFormat="1" ht="14.4" customHeight="1">
      <c r="A150" s="34"/>
      <c r="B150" s="179"/>
      <c r="C150" s="180" t="s">
        <v>191</v>
      </c>
      <c r="D150" s="180" t="s">
        <v>119</v>
      </c>
      <c r="E150" s="181" t="s">
        <v>118</v>
      </c>
      <c r="F150" s="182" t="s">
        <v>210</v>
      </c>
      <c r="G150" s="183" t="s">
        <v>122</v>
      </c>
      <c r="H150" s="184">
        <v>3</v>
      </c>
      <c r="I150" s="185"/>
      <c r="J150" s="186">
        <f>ROUND(I150*H150,2)</f>
        <v>0</v>
      </c>
      <c r="K150" s="187"/>
      <c r="L150" s="35"/>
      <c r="M150" s="188" t="s">
        <v>1</v>
      </c>
      <c r="N150" s="189" t="s">
        <v>44</v>
      </c>
      <c r="O150" s="73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2" t="s">
        <v>123</v>
      </c>
      <c r="AT150" s="192" t="s">
        <v>119</v>
      </c>
      <c r="AU150" s="192" t="s">
        <v>86</v>
      </c>
      <c r="AY150" s="15" t="s">
        <v>115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5" t="s">
        <v>84</v>
      </c>
      <c r="BK150" s="193">
        <f>ROUND(I150*H150,2)</f>
        <v>0</v>
      </c>
      <c r="BL150" s="15" t="s">
        <v>123</v>
      </c>
      <c r="BM150" s="192" t="s">
        <v>211</v>
      </c>
    </row>
    <row r="151" s="2" customFormat="1" ht="49.05" customHeight="1">
      <c r="A151" s="34"/>
      <c r="B151" s="179"/>
      <c r="C151" s="180" t="s">
        <v>212</v>
      </c>
      <c r="D151" s="180" t="s">
        <v>119</v>
      </c>
      <c r="E151" s="181" t="s">
        <v>190</v>
      </c>
      <c r="F151" s="182" t="s">
        <v>213</v>
      </c>
      <c r="G151" s="183" t="s">
        <v>140</v>
      </c>
      <c r="H151" s="184">
        <v>1</v>
      </c>
      <c r="I151" s="185"/>
      <c r="J151" s="186">
        <f>ROUND(I151*H151,2)</f>
        <v>0</v>
      </c>
      <c r="K151" s="187"/>
      <c r="L151" s="35"/>
      <c r="M151" s="188" t="s">
        <v>1</v>
      </c>
      <c r="N151" s="189" t="s">
        <v>44</v>
      </c>
      <c r="O151" s="73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2" t="s">
        <v>123</v>
      </c>
      <c r="AT151" s="192" t="s">
        <v>119</v>
      </c>
      <c r="AU151" s="192" t="s">
        <v>86</v>
      </c>
      <c r="AY151" s="15" t="s">
        <v>115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5" t="s">
        <v>84</v>
      </c>
      <c r="BK151" s="193">
        <f>ROUND(I151*H151,2)</f>
        <v>0</v>
      </c>
      <c r="BL151" s="15" t="s">
        <v>123</v>
      </c>
      <c r="BM151" s="192" t="s">
        <v>214</v>
      </c>
    </row>
    <row r="152" s="12" customFormat="1" ht="25.92" customHeight="1">
      <c r="A152" s="12"/>
      <c r="B152" s="166"/>
      <c r="C152" s="12"/>
      <c r="D152" s="167" t="s">
        <v>78</v>
      </c>
      <c r="E152" s="168" t="s">
        <v>215</v>
      </c>
      <c r="F152" s="168" t="s">
        <v>215</v>
      </c>
      <c r="G152" s="12"/>
      <c r="H152" s="12"/>
      <c r="I152" s="169"/>
      <c r="J152" s="170">
        <f>BK152</f>
        <v>0</v>
      </c>
      <c r="K152" s="12"/>
      <c r="L152" s="166"/>
      <c r="M152" s="171"/>
      <c r="N152" s="172"/>
      <c r="O152" s="172"/>
      <c r="P152" s="173">
        <f>P153</f>
        <v>0</v>
      </c>
      <c r="Q152" s="172"/>
      <c r="R152" s="173">
        <f>R153</f>
        <v>0</v>
      </c>
      <c r="S152" s="172"/>
      <c r="T152" s="174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7" t="s">
        <v>216</v>
      </c>
      <c r="AT152" s="175" t="s">
        <v>78</v>
      </c>
      <c r="AU152" s="175" t="s">
        <v>79</v>
      </c>
      <c r="AY152" s="167" t="s">
        <v>115</v>
      </c>
      <c r="BK152" s="176">
        <f>BK153</f>
        <v>0</v>
      </c>
    </row>
    <row r="153" s="12" customFormat="1" ht="22.8" customHeight="1">
      <c r="A153" s="12"/>
      <c r="B153" s="166"/>
      <c r="C153" s="12"/>
      <c r="D153" s="167" t="s">
        <v>78</v>
      </c>
      <c r="E153" s="177" t="s">
        <v>217</v>
      </c>
      <c r="F153" s="177" t="s">
        <v>218</v>
      </c>
      <c r="G153" s="12"/>
      <c r="H153" s="12"/>
      <c r="I153" s="169"/>
      <c r="J153" s="178">
        <f>BK153</f>
        <v>0</v>
      </c>
      <c r="K153" s="12"/>
      <c r="L153" s="166"/>
      <c r="M153" s="171"/>
      <c r="N153" s="172"/>
      <c r="O153" s="172"/>
      <c r="P153" s="173">
        <f>SUM(P154:P162)</f>
        <v>0</v>
      </c>
      <c r="Q153" s="172"/>
      <c r="R153" s="173">
        <f>SUM(R154:R162)</f>
        <v>0</v>
      </c>
      <c r="S153" s="172"/>
      <c r="T153" s="174">
        <f>SUM(T154:T162)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7" t="s">
        <v>216</v>
      </c>
      <c r="AT153" s="175" t="s">
        <v>78</v>
      </c>
      <c r="AU153" s="175" t="s">
        <v>84</v>
      </c>
      <c r="AY153" s="167" t="s">
        <v>115</v>
      </c>
      <c r="BK153" s="176">
        <f>SUM(BK154:BK162)</f>
        <v>0</v>
      </c>
    </row>
    <row r="154" s="2" customFormat="1" ht="24.15" customHeight="1">
      <c r="A154" s="34"/>
      <c r="B154" s="179"/>
      <c r="C154" s="180" t="s">
        <v>219</v>
      </c>
      <c r="D154" s="180" t="s">
        <v>119</v>
      </c>
      <c r="E154" s="181" t="s">
        <v>194</v>
      </c>
      <c r="F154" s="182" t="s">
        <v>220</v>
      </c>
      <c r="G154" s="183" t="s">
        <v>140</v>
      </c>
      <c r="H154" s="184">
        <v>1</v>
      </c>
      <c r="I154" s="185"/>
      <c r="J154" s="186">
        <f>ROUND(I154*H154,2)</f>
        <v>0</v>
      </c>
      <c r="K154" s="187"/>
      <c r="L154" s="35"/>
      <c r="M154" s="188" t="s">
        <v>1</v>
      </c>
      <c r="N154" s="189" t="s">
        <v>44</v>
      </c>
      <c r="O154" s="73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2" t="s">
        <v>123</v>
      </c>
      <c r="AT154" s="192" t="s">
        <v>119</v>
      </c>
      <c r="AU154" s="192" t="s">
        <v>86</v>
      </c>
      <c r="AY154" s="15" t="s">
        <v>115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5" t="s">
        <v>84</v>
      </c>
      <c r="BK154" s="193">
        <f>ROUND(I154*H154,2)</f>
        <v>0</v>
      </c>
      <c r="BL154" s="15" t="s">
        <v>123</v>
      </c>
      <c r="BM154" s="192" t="s">
        <v>221</v>
      </c>
    </row>
    <row r="155" s="2" customFormat="1" ht="14.4" customHeight="1">
      <c r="A155" s="34"/>
      <c r="B155" s="179"/>
      <c r="C155" s="180" t="s">
        <v>222</v>
      </c>
      <c r="D155" s="180" t="s">
        <v>119</v>
      </c>
      <c r="E155" s="181" t="s">
        <v>202</v>
      </c>
      <c r="F155" s="182" t="s">
        <v>223</v>
      </c>
      <c r="G155" s="183" t="s">
        <v>140</v>
      </c>
      <c r="H155" s="184">
        <v>1</v>
      </c>
      <c r="I155" s="185"/>
      <c r="J155" s="186">
        <f>ROUND(I155*H155,2)</f>
        <v>0</v>
      </c>
      <c r="K155" s="187"/>
      <c r="L155" s="35"/>
      <c r="M155" s="188" t="s">
        <v>1</v>
      </c>
      <c r="N155" s="189" t="s">
        <v>44</v>
      </c>
      <c r="O155" s="73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2" t="s">
        <v>123</v>
      </c>
      <c r="AT155" s="192" t="s">
        <v>119</v>
      </c>
      <c r="AU155" s="192" t="s">
        <v>86</v>
      </c>
      <c r="AY155" s="15" t="s">
        <v>115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5" t="s">
        <v>84</v>
      </c>
      <c r="BK155" s="193">
        <f>ROUND(I155*H155,2)</f>
        <v>0</v>
      </c>
      <c r="BL155" s="15" t="s">
        <v>123</v>
      </c>
      <c r="BM155" s="192" t="s">
        <v>224</v>
      </c>
    </row>
    <row r="156" s="2" customFormat="1" ht="24.15" customHeight="1">
      <c r="A156" s="34"/>
      <c r="B156" s="179"/>
      <c r="C156" s="180" t="s">
        <v>225</v>
      </c>
      <c r="D156" s="180" t="s">
        <v>119</v>
      </c>
      <c r="E156" s="181" t="s">
        <v>198</v>
      </c>
      <c r="F156" s="182" t="s">
        <v>226</v>
      </c>
      <c r="G156" s="183" t="s">
        <v>140</v>
      </c>
      <c r="H156" s="184">
        <v>1</v>
      </c>
      <c r="I156" s="185"/>
      <c r="J156" s="186">
        <f>ROUND(I156*H156,2)</f>
        <v>0</v>
      </c>
      <c r="K156" s="187"/>
      <c r="L156" s="35"/>
      <c r="M156" s="188" t="s">
        <v>1</v>
      </c>
      <c r="N156" s="189" t="s">
        <v>44</v>
      </c>
      <c r="O156" s="73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2" t="s">
        <v>123</v>
      </c>
      <c r="AT156" s="192" t="s">
        <v>119</v>
      </c>
      <c r="AU156" s="192" t="s">
        <v>86</v>
      </c>
      <c r="AY156" s="15" t="s">
        <v>115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5" t="s">
        <v>84</v>
      </c>
      <c r="BK156" s="193">
        <f>ROUND(I156*H156,2)</f>
        <v>0</v>
      </c>
      <c r="BL156" s="15" t="s">
        <v>123</v>
      </c>
      <c r="BM156" s="192" t="s">
        <v>227</v>
      </c>
    </row>
    <row r="157" s="2" customFormat="1" ht="14.4" customHeight="1">
      <c r="A157" s="34"/>
      <c r="B157" s="179"/>
      <c r="C157" s="180" t="s">
        <v>228</v>
      </c>
      <c r="D157" s="180" t="s">
        <v>119</v>
      </c>
      <c r="E157" s="181" t="s">
        <v>229</v>
      </c>
      <c r="F157" s="182" t="s">
        <v>230</v>
      </c>
      <c r="G157" s="183" t="s">
        <v>140</v>
      </c>
      <c r="H157" s="184">
        <v>1</v>
      </c>
      <c r="I157" s="185"/>
      <c r="J157" s="186">
        <f>ROUND(I157*H157,2)</f>
        <v>0</v>
      </c>
      <c r="K157" s="187"/>
      <c r="L157" s="35"/>
      <c r="M157" s="188" t="s">
        <v>1</v>
      </c>
      <c r="N157" s="189" t="s">
        <v>44</v>
      </c>
      <c r="O157" s="73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2" t="s">
        <v>123</v>
      </c>
      <c r="AT157" s="192" t="s">
        <v>119</v>
      </c>
      <c r="AU157" s="192" t="s">
        <v>86</v>
      </c>
      <c r="AY157" s="15" t="s">
        <v>115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5" t="s">
        <v>84</v>
      </c>
      <c r="BK157" s="193">
        <f>ROUND(I157*H157,2)</f>
        <v>0</v>
      </c>
      <c r="BL157" s="15" t="s">
        <v>123</v>
      </c>
      <c r="BM157" s="192" t="s">
        <v>231</v>
      </c>
    </row>
    <row r="158" s="2" customFormat="1" ht="24.15" customHeight="1">
      <c r="A158" s="34"/>
      <c r="B158" s="179"/>
      <c r="C158" s="180" t="s">
        <v>232</v>
      </c>
      <c r="D158" s="180" t="s">
        <v>119</v>
      </c>
      <c r="E158" s="181" t="s">
        <v>175</v>
      </c>
      <c r="F158" s="182" t="s">
        <v>233</v>
      </c>
      <c r="G158" s="183" t="s">
        <v>140</v>
      </c>
      <c r="H158" s="184">
        <v>1</v>
      </c>
      <c r="I158" s="185"/>
      <c r="J158" s="186">
        <f>ROUND(I158*H158,2)</f>
        <v>0</v>
      </c>
      <c r="K158" s="187"/>
      <c r="L158" s="35"/>
      <c r="M158" s="188" t="s">
        <v>1</v>
      </c>
      <c r="N158" s="189" t="s">
        <v>44</v>
      </c>
      <c r="O158" s="73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2" t="s">
        <v>123</v>
      </c>
      <c r="AT158" s="192" t="s">
        <v>119</v>
      </c>
      <c r="AU158" s="192" t="s">
        <v>86</v>
      </c>
      <c r="AY158" s="15" t="s">
        <v>115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5" t="s">
        <v>84</v>
      </c>
      <c r="BK158" s="193">
        <f>ROUND(I158*H158,2)</f>
        <v>0</v>
      </c>
      <c r="BL158" s="15" t="s">
        <v>123</v>
      </c>
      <c r="BM158" s="192" t="s">
        <v>234</v>
      </c>
    </row>
    <row r="159" s="2" customFormat="1" ht="14.4" customHeight="1">
      <c r="A159" s="34"/>
      <c r="B159" s="179"/>
      <c r="C159" s="180" t="s">
        <v>235</v>
      </c>
      <c r="D159" s="180" t="s">
        <v>119</v>
      </c>
      <c r="E159" s="181" t="s">
        <v>207</v>
      </c>
      <c r="F159" s="182" t="s">
        <v>236</v>
      </c>
      <c r="G159" s="183" t="s">
        <v>140</v>
      </c>
      <c r="H159" s="184">
        <v>1</v>
      </c>
      <c r="I159" s="185"/>
      <c r="J159" s="186">
        <f>ROUND(I159*H159,2)</f>
        <v>0</v>
      </c>
      <c r="K159" s="187"/>
      <c r="L159" s="35"/>
      <c r="M159" s="188" t="s">
        <v>1</v>
      </c>
      <c r="N159" s="189" t="s">
        <v>44</v>
      </c>
      <c r="O159" s="73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2" t="s">
        <v>123</v>
      </c>
      <c r="AT159" s="192" t="s">
        <v>119</v>
      </c>
      <c r="AU159" s="192" t="s">
        <v>86</v>
      </c>
      <c r="AY159" s="15" t="s">
        <v>115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5" t="s">
        <v>84</v>
      </c>
      <c r="BK159" s="193">
        <f>ROUND(I159*H159,2)</f>
        <v>0</v>
      </c>
      <c r="BL159" s="15" t="s">
        <v>123</v>
      </c>
      <c r="BM159" s="192" t="s">
        <v>237</v>
      </c>
    </row>
    <row r="160" s="2" customFormat="1" ht="14.4" customHeight="1">
      <c r="A160" s="34"/>
      <c r="B160" s="179"/>
      <c r="C160" s="180" t="s">
        <v>238</v>
      </c>
      <c r="D160" s="180" t="s">
        <v>119</v>
      </c>
      <c r="E160" s="181" t="s">
        <v>212</v>
      </c>
      <c r="F160" s="182" t="s">
        <v>239</v>
      </c>
      <c r="G160" s="183" t="s">
        <v>140</v>
      </c>
      <c r="H160" s="184">
        <v>1</v>
      </c>
      <c r="I160" s="185"/>
      <c r="J160" s="186">
        <f>ROUND(I160*H160,2)</f>
        <v>0</v>
      </c>
      <c r="K160" s="187"/>
      <c r="L160" s="35"/>
      <c r="M160" s="188" t="s">
        <v>1</v>
      </c>
      <c r="N160" s="189" t="s">
        <v>44</v>
      </c>
      <c r="O160" s="73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2" t="s">
        <v>123</v>
      </c>
      <c r="AT160" s="192" t="s">
        <v>119</v>
      </c>
      <c r="AU160" s="192" t="s">
        <v>86</v>
      </c>
      <c r="AY160" s="15" t="s">
        <v>115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5" t="s">
        <v>84</v>
      </c>
      <c r="BK160" s="193">
        <f>ROUND(I160*H160,2)</f>
        <v>0</v>
      </c>
      <c r="BL160" s="15" t="s">
        <v>123</v>
      </c>
      <c r="BM160" s="192" t="s">
        <v>240</v>
      </c>
    </row>
    <row r="161" s="2" customFormat="1" ht="14.4" customHeight="1">
      <c r="A161" s="34"/>
      <c r="B161" s="179"/>
      <c r="C161" s="180" t="s">
        <v>241</v>
      </c>
      <c r="D161" s="180" t="s">
        <v>119</v>
      </c>
      <c r="E161" s="181" t="s">
        <v>242</v>
      </c>
      <c r="F161" s="182" t="s">
        <v>243</v>
      </c>
      <c r="G161" s="183" t="s">
        <v>140</v>
      </c>
      <c r="H161" s="184">
        <v>1</v>
      </c>
      <c r="I161" s="185"/>
      <c r="J161" s="186">
        <f>ROUND(I161*H161,2)</f>
        <v>0</v>
      </c>
      <c r="K161" s="187"/>
      <c r="L161" s="35"/>
      <c r="M161" s="188" t="s">
        <v>1</v>
      </c>
      <c r="N161" s="189" t="s">
        <v>44</v>
      </c>
      <c r="O161" s="73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2" t="s">
        <v>123</v>
      </c>
      <c r="AT161" s="192" t="s">
        <v>119</v>
      </c>
      <c r="AU161" s="192" t="s">
        <v>86</v>
      </c>
      <c r="AY161" s="15" t="s">
        <v>115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5" t="s">
        <v>84</v>
      </c>
      <c r="BK161" s="193">
        <f>ROUND(I161*H161,2)</f>
        <v>0</v>
      </c>
      <c r="BL161" s="15" t="s">
        <v>123</v>
      </c>
      <c r="BM161" s="192" t="s">
        <v>244</v>
      </c>
    </row>
    <row r="162" s="2" customFormat="1" ht="14.4" customHeight="1">
      <c r="A162" s="34"/>
      <c r="B162" s="179"/>
      <c r="C162" s="180" t="s">
        <v>184</v>
      </c>
      <c r="D162" s="180" t="s">
        <v>119</v>
      </c>
      <c r="E162" s="181" t="s">
        <v>245</v>
      </c>
      <c r="F162" s="182" t="s">
        <v>246</v>
      </c>
      <c r="G162" s="183" t="s">
        <v>140</v>
      </c>
      <c r="H162" s="184">
        <v>1</v>
      </c>
      <c r="I162" s="185"/>
      <c r="J162" s="186">
        <f>ROUND(I162*H162,2)</f>
        <v>0</v>
      </c>
      <c r="K162" s="187"/>
      <c r="L162" s="35"/>
      <c r="M162" s="205" t="s">
        <v>1</v>
      </c>
      <c r="N162" s="206" t="s">
        <v>44</v>
      </c>
      <c r="O162" s="207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2" t="s">
        <v>123</v>
      </c>
      <c r="AT162" s="192" t="s">
        <v>119</v>
      </c>
      <c r="AU162" s="192" t="s">
        <v>86</v>
      </c>
      <c r="AY162" s="15" t="s">
        <v>115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5" t="s">
        <v>84</v>
      </c>
      <c r="BK162" s="193">
        <f>ROUND(I162*H162,2)</f>
        <v>0</v>
      </c>
      <c r="BL162" s="15" t="s">
        <v>123</v>
      </c>
      <c r="BM162" s="192" t="s">
        <v>247</v>
      </c>
    </row>
    <row r="163" s="2" customFormat="1" ht="6.96" customHeight="1">
      <c r="A163" s="34"/>
      <c r="B163" s="56"/>
      <c r="C163" s="57"/>
      <c r="D163" s="57"/>
      <c r="E163" s="57"/>
      <c r="F163" s="57"/>
      <c r="G163" s="57"/>
      <c r="H163" s="57"/>
      <c r="I163" s="138"/>
      <c r="J163" s="57"/>
      <c r="K163" s="57"/>
      <c r="L163" s="35"/>
      <c r="M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</row>
  </sheetData>
  <autoFilter ref="C119:K162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VAVRIKOVA-NTB\Vendula</dc:creator>
  <cp:lastModifiedBy>VAVRIKOVA-NTB\Vendula</cp:lastModifiedBy>
  <dcterms:created xsi:type="dcterms:W3CDTF">2025-05-13T12:50:46Z</dcterms:created>
  <dcterms:modified xsi:type="dcterms:W3CDTF">2025-05-13T12:50:47Z</dcterms:modified>
</cp:coreProperties>
</file>